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160"/>
  </bookViews>
  <sheets>
    <sheet name="Biểu 01,Tổng hợp thực trạng " sheetId="3" r:id="rId1"/>
    <sheet name="Biểu 02, THỰC TRẠNG THÔN ĐIỂM " sheetId="4" state="hidden" r:id="rId2"/>
    <sheet name="PL02,TH nhu cầu thành phố" sheetId="5" r:id="rId3"/>
    <sheet name="TH nhu cầu chung (PL 03) " sheetId="6" r:id="rId4"/>
    <sheet name="Sheet4" sheetId="8" r:id="rId5"/>
    <sheet name="Sheet1" sheetId="9" r:id="rId6"/>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9" i="5" l="1"/>
  <c r="M9" i="5"/>
  <c r="K9" i="5" s="1"/>
  <c r="O9" i="5"/>
  <c r="N9" i="5" s="1"/>
  <c r="P9" i="5"/>
  <c r="L10" i="5"/>
  <c r="M10" i="5"/>
  <c r="K10" i="5" s="1"/>
  <c r="O10" i="5"/>
  <c r="N10" i="5" s="1"/>
  <c r="P10" i="5"/>
  <c r="P8" i="5"/>
  <c r="O8" i="5"/>
  <c r="M8" i="5"/>
  <c r="K8" i="5" s="1"/>
  <c r="L8" i="5"/>
  <c r="J9" i="5"/>
  <c r="J10" i="5"/>
  <c r="J8" i="5"/>
  <c r="I9" i="5"/>
  <c r="H9" i="5" s="1"/>
  <c r="I10" i="5"/>
  <c r="I8" i="5"/>
  <c r="H8" i="5" s="1"/>
  <c r="N8" i="5"/>
  <c r="H10" i="5"/>
  <c r="G10" i="5" l="1"/>
  <c r="F10" i="5"/>
  <c r="G9" i="5"/>
  <c r="F9" i="5"/>
  <c r="G8" i="5"/>
  <c r="F8" i="5"/>
  <c r="E10" i="5"/>
  <c r="E9" i="5"/>
  <c r="E8" i="5"/>
  <c r="F27" i="6" l="1"/>
  <c r="F30" i="6"/>
  <c r="F29" i="6"/>
  <c r="F7" i="6"/>
  <c r="H7" i="6"/>
  <c r="N18" i="6"/>
  <c r="N7" i="6" s="1"/>
  <c r="E19" i="6"/>
  <c r="E20" i="6"/>
  <c r="E18" i="6"/>
  <c r="D30" i="6" l="1"/>
  <c r="E30" i="6" s="1"/>
  <c r="F20" i="6"/>
  <c r="F19" i="6"/>
  <c r="H25" i="3" l="1"/>
  <c r="H21" i="3"/>
  <c r="H19" i="3"/>
  <c r="F18" i="6" l="1"/>
  <c r="E29" i="6" l="1"/>
  <c r="L29" i="6" s="1"/>
  <c r="K29" i="6" l="1"/>
  <c r="K27" i="6" s="1"/>
  <c r="D15" i="6"/>
  <c r="D14" i="6"/>
  <c r="D13" i="6"/>
  <c r="D12" i="6"/>
  <c r="D7" i="6" s="1"/>
  <c r="F21" i="3" l="1"/>
  <c r="E41" i="6"/>
  <c r="F41" i="6"/>
  <c r="I41" i="6"/>
  <c r="L41" i="6"/>
  <c r="O41" i="6"/>
  <c r="D41" i="6"/>
  <c r="G42" i="6"/>
  <c r="M43" i="6"/>
  <c r="M41" i="6" s="1"/>
  <c r="K43" i="6"/>
  <c r="K41" i="6" s="1"/>
  <c r="G43" i="6"/>
  <c r="N41" i="6"/>
  <c r="P41" i="6"/>
  <c r="J42" i="6"/>
  <c r="J41" i="6" s="1"/>
  <c r="H42" i="6"/>
  <c r="H41" i="6" s="1"/>
  <c r="D58" i="6"/>
  <c r="D45" i="6"/>
  <c r="O33" i="6"/>
  <c r="N33" i="6"/>
  <c r="E31" i="6"/>
  <c r="I31" i="6"/>
  <c r="K31" i="6"/>
  <c r="L31" i="6"/>
  <c r="M31" i="6"/>
  <c r="N31" i="6"/>
  <c r="O31" i="6"/>
  <c r="P31" i="6"/>
  <c r="D31" i="6"/>
  <c r="F33" i="6"/>
  <c r="F31" i="6" s="1"/>
  <c r="F65" i="6" s="1"/>
  <c r="J32" i="6"/>
  <c r="J31" i="6" s="1"/>
  <c r="H32" i="6"/>
  <c r="H31" i="6" s="1"/>
  <c r="G32" i="6"/>
  <c r="G31" i="6" s="1"/>
  <c r="E27" i="6"/>
  <c r="G27" i="6"/>
  <c r="J27" i="6"/>
  <c r="L27" i="6"/>
  <c r="M27" i="6"/>
  <c r="N27" i="6"/>
  <c r="O27" i="6"/>
  <c r="P27" i="6"/>
  <c r="D27" i="6"/>
  <c r="I28" i="6"/>
  <c r="I27" i="6" s="1"/>
  <c r="H28" i="6"/>
  <c r="H27" i="6" s="1"/>
  <c r="M34" i="6"/>
  <c r="K34" i="6"/>
  <c r="G34" i="6"/>
  <c r="E58" i="6"/>
  <c r="F58" i="6"/>
  <c r="I58" i="6"/>
  <c r="L58" i="6"/>
  <c r="O58" i="6"/>
  <c r="P61" i="6"/>
  <c r="P58" i="6" s="1"/>
  <c r="N61" i="6"/>
  <c r="N58" i="6" s="1"/>
  <c r="G61" i="6"/>
  <c r="M60" i="6"/>
  <c r="M58" i="6" s="1"/>
  <c r="K60" i="6"/>
  <c r="K58" i="6" s="1"/>
  <c r="G60" i="6"/>
  <c r="J59" i="6"/>
  <c r="J58" i="6" s="1"/>
  <c r="H59" i="6"/>
  <c r="H58" i="6" s="1"/>
  <c r="G59" i="6"/>
  <c r="G57" i="6"/>
  <c r="M56" i="6"/>
  <c r="M54" i="6" s="1"/>
  <c r="K56" i="6"/>
  <c r="E54" i="6"/>
  <c r="F54" i="6"/>
  <c r="I54" i="6"/>
  <c r="K54" i="6"/>
  <c r="L54" i="6"/>
  <c r="O54" i="6"/>
  <c r="D54" i="6"/>
  <c r="P57" i="6"/>
  <c r="P54" i="6" s="1"/>
  <c r="N57" i="6"/>
  <c r="N54" i="6" s="1"/>
  <c r="G56" i="6"/>
  <c r="J55" i="6"/>
  <c r="J54" i="6" s="1"/>
  <c r="H55" i="6"/>
  <c r="H54" i="6" s="1"/>
  <c r="G55" i="6"/>
  <c r="F45" i="6"/>
  <c r="I45" i="6"/>
  <c r="K45" i="6"/>
  <c r="L45" i="6"/>
  <c r="M45" i="6"/>
  <c r="O45" i="6"/>
  <c r="J46" i="6"/>
  <c r="J45" i="6" s="1"/>
  <c r="H46" i="6"/>
  <c r="H45" i="6" s="1"/>
  <c r="G46" i="6"/>
  <c r="E47" i="6"/>
  <c r="E45" i="6" s="1"/>
  <c r="N53" i="6"/>
  <c r="N50" i="6" s="1"/>
  <c r="K52" i="6"/>
  <c r="E52" i="6" s="1"/>
  <c r="E53" i="6"/>
  <c r="E51" i="6"/>
  <c r="F50" i="6"/>
  <c r="G50" i="6"/>
  <c r="H50" i="6"/>
  <c r="I50" i="6"/>
  <c r="J50" i="6"/>
  <c r="L50" i="6"/>
  <c r="M50" i="6"/>
  <c r="O50" i="6"/>
  <c r="P50" i="6"/>
  <c r="D50" i="6"/>
  <c r="P48" i="6"/>
  <c r="P45" i="6" s="1"/>
  <c r="N48" i="6"/>
  <c r="N45" i="6" s="1"/>
  <c r="G7" i="6"/>
  <c r="D65" i="6"/>
  <c r="J7" i="6"/>
  <c r="M7" i="6"/>
  <c r="P7" i="6"/>
  <c r="E17" i="6"/>
  <c r="F17" i="6" s="1"/>
  <c r="E16" i="6"/>
  <c r="F16" i="6" s="1"/>
  <c r="E15" i="6"/>
  <c r="F15" i="6" s="1"/>
  <c r="E14" i="6"/>
  <c r="F14" i="6" s="1"/>
  <c r="E13" i="6"/>
  <c r="F13" i="6" s="1"/>
  <c r="E12" i="6"/>
  <c r="F12" i="6" s="1"/>
  <c r="E9" i="6"/>
  <c r="E10" i="6"/>
  <c r="E11" i="6"/>
  <c r="E8" i="6"/>
  <c r="I7" i="6"/>
  <c r="E7" i="6" l="1"/>
  <c r="P65" i="6"/>
  <c r="I65" i="6"/>
  <c r="M65" i="6"/>
  <c r="G41" i="6"/>
  <c r="J65" i="6"/>
  <c r="H65" i="6"/>
  <c r="G58" i="6"/>
  <c r="G47" i="6"/>
  <c r="G45" i="6" s="1"/>
  <c r="G54" i="6"/>
  <c r="K50" i="6"/>
  <c r="E50" i="6"/>
  <c r="O18" i="6"/>
  <c r="K12" i="6"/>
  <c r="K17" i="6"/>
  <c r="L17" i="6" s="1"/>
  <c r="K16" i="6"/>
  <c r="L16" i="6" s="1"/>
  <c r="K15" i="6"/>
  <c r="L15" i="6" s="1"/>
  <c r="K14" i="6"/>
  <c r="L14" i="6" s="1"/>
  <c r="K13" i="6"/>
  <c r="L13" i="6" s="1"/>
  <c r="D7" i="5"/>
  <c r="E7" i="5"/>
  <c r="F7" i="5"/>
  <c r="G7" i="5"/>
  <c r="H7" i="5"/>
  <c r="I7" i="5"/>
  <c r="J7" i="5"/>
  <c r="K7" i="5"/>
  <c r="L7" i="5"/>
  <c r="M7" i="5"/>
  <c r="N7" i="5"/>
  <c r="O7" i="5"/>
  <c r="P7" i="5"/>
  <c r="Q7" i="5"/>
  <c r="R7" i="5"/>
  <c r="S7" i="5"/>
  <c r="T7" i="5"/>
  <c r="U7" i="5"/>
  <c r="V7" i="5"/>
  <c r="W7" i="5"/>
  <c r="X7" i="5"/>
  <c r="Y7" i="5"/>
  <c r="Z7" i="5"/>
  <c r="AA7" i="5"/>
  <c r="AB7" i="5"/>
  <c r="AC7" i="5"/>
  <c r="AD7" i="5"/>
  <c r="AE7" i="5"/>
  <c r="AF7" i="5"/>
  <c r="C7" i="5"/>
  <c r="K7" i="6" l="1"/>
  <c r="O7" i="6"/>
  <c r="O65" i="6" s="1"/>
  <c r="E65" i="6"/>
  <c r="G65" i="6"/>
  <c r="N65" i="6"/>
  <c r="L12" i="6"/>
  <c r="L7" i="6" s="1"/>
  <c r="L65" i="6" s="1"/>
  <c r="K65" i="6"/>
</calcChain>
</file>

<file path=xl/sharedStrings.xml><?xml version="1.0" encoding="utf-8"?>
<sst xmlns="http://schemas.openxmlformats.org/spreadsheetml/2006/main" count="503" uniqueCount="175">
  <si>
    <t>Nội dung tiêu chí</t>
  </si>
  <si>
    <t>Đạt</t>
  </si>
  <si>
    <t>≥ 70%</t>
  </si>
  <si>
    <t>≥ 85%</t>
  </si>
  <si>
    <t xml:space="preserve">Đạt </t>
  </si>
  <si>
    <t>Chỉ tiêu đạt chuẩn</t>
  </si>
  <si>
    <t>Đạt/ C.đạt</t>
  </si>
  <si>
    <t>Mức độ đạt (%)</t>
  </si>
  <si>
    <t>TỔNG CHUNG</t>
  </si>
  <si>
    <t>Tổng số tiêu chí đạt</t>
  </si>
  <si>
    <t>Ghi chú:</t>
  </si>
  <si>
    <t xml:space="preserve">1. Giao thông </t>
  </si>
  <si>
    <t>Đạt 100%</t>
  </si>
  <si>
    <r>
      <rPr>
        <b/>
        <sz val="9"/>
        <rFont val="Times New Roman"/>
        <family val="1"/>
      </rPr>
      <t>1.1. Đường trục thôn, làng và đường liên thôn, làng ít nhất được cứng hóa, đảm bảo ô tô đi lại thuận tiện quanh năm</t>
    </r>
    <r>
      <rPr>
        <sz val="9"/>
        <rFont val="Times New Roman"/>
        <family val="1"/>
      </rPr>
      <t xml:space="preserve"> ( </t>
    </r>
    <r>
      <rPr>
        <i/>
        <sz val="9"/>
        <rFont val="Times New Roman"/>
        <family val="1"/>
      </rPr>
      <t>Tổng số km đường trục thôn Đường đảm bảo đạt loại B, C; Đảm bảo chiều rộng nền đường tối thiểu 4m, mặt đường tối thiểu 3,0m. Trường hợp bất khả kháng (không thể giải phóng được đối với nhà cửa, vật kiến trúc kiên cố xây dựng trước thời điểm công bố quy hoạch) mặt đường tối thiểu 2,0m)</t>
    </r>
  </si>
  <si>
    <t>100% (70% được cứng hóa</t>
  </si>
  <si>
    <r>
      <t xml:space="preserve">1.2. Đường ngõ, xóm được  sạch và đảm bảo đi lại thuận lợi quanh năm </t>
    </r>
    <r>
      <rPr>
        <i/>
        <sz val="9"/>
        <rFont val="Times New Roman"/>
        <family val="1"/>
      </rPr>
      <t>( Cứng hóa: nhựa hóa, bê tông, cấp phối hoặc đá dăm, gạch vỡ, cuội sỏi… được lu lèn (Đường đảm bảo đạt loại D; Đảm bảo chiều rộng nền đường tối thiểu 2m, mặt đường tối thiểu 1,5m )</t>
    </r>
  </si>
  <si>
    <r>
      <t xml:space="preserve">1.3. Đường trục thôn, ngõ xóm đảm bảo sáng – xanh – sạch – đẹp </t>
    </r>
    <r>
      <rPr>
        <i/>
        <sz val="9"/>
        <rFont val="Times New Roman"/>
        <family val="1"/>
      </rPr>
      <t>(Các tuyến đường có rãnh thoát nước, cây xanh bóng mát (khoảng cách cây tối thiểu 20m), hoặc trồng hoa ven đường; có hệ thống đèn chiếu sáng)</t>
    </r>
  </si>
  <si>
    <r>
      <t>2. Điện (</t>
    </r>
    <r>
      <rPr>
        <sz val="9"/>
        <rFont val="Times New Roman"/>
        <family val="1"/>
      </rPr>
      <t>Tỷ lệ hộ sử dụng điện thường xuyên, an toàn từ các nguồn)</t>
    </r>
  </si>
  <si>
    <r>
      <t>3. Cơ sở vật chất văn hóa :Thôn, làng có nhà văn hóa hoặc nơi sinh hoạt văn hóa, thể thao phục vụ cộng đồng (</t>
    </r>
    <r>
      <rPr>
        <i/>
        <sz val="9"/>
        <rFont val="Times New Roman"/>
        <family val="1"/>
      </rPr>
      <t>Nhà Văn hóa ( nhà xây, nhà Rông, Nhà Dài, Nhà sinh hoạt cộng đồng, Đình làng, tổ chức các hoạt động văn hóa, thể thao phục vụ nhân dân ). Đảm bảo 02 điều kiện:
- Diện tích đất quy hoạch cho Nhà Văn hóa từ 100m² trở lên; Khu Thể thao từ 200m² trở lên.                                                                                                             Quy mô xây dựng Nhà Văn hóa là từ 50 chỗ ngồi trở lên.</t>
    </r>
  </si>
  <si>
    <r>
      <t xml:space="preserve">4. Thông tin và Truyền thông: Thôn có hệ thống loa truyền thanh được kết nối với  đài truyền thanh xã đang sử dụng tốt </t>
    </r>
    <r>
      <rPr>
        <i/>
        <sz val="9"/>
        <rFont val="Times New Roman"/>
        <family val="1"/>
      </rPr>
      <t xml:space="preserve">(Thôn có hệ thống loa truyền thanh kết nối với Đài truyền thanh xã đang sử dụng tốt (tối thiểu 80% hộ gia đình trong thôn nghe được loa truyền thanh của thôn). </t>
    </r>
  </si>
  <si>
    <t>5.1. Nhà tạm, dột nát</t>
  </si>
  <si>
    <t>5.2. Tỷ lệ hộ có nhà ở kiên cố hoặc bán kiên cố</t>
  </si>
  <si>
    <t>5.4. Hộ gia đình có hàng rào xung quang nhà (tường xây, hàng rào xanh…), có cổng được xây dựng hài hòa, phù hợp với phong cảnh làng quy</t>
  </si>
  <si>
    <t>5.Nhà ở dân cư:</t>
  </si>
  <si>
    <t>Không</t>
  </si>
  <si>
    <t>≥ 75 %</t>
  </si>
  <si>
    <t>5.3. Vườn nhà được chỉnh trang, không còn các loại cây dại, cây tạp; bố trí và trồng các loại cây trồng phù hợp, hiệu quả, có thu nhập.</t>
  </si>
  <si>
    <r>
      <t xml:space="preserve">6. Thu nhập </t>
    </r>
    <r>
      <rPr>
        <i/>
        <sz val="9"/>
        <rFont val="Times New Roman"/>
        <family val="1"/>
      </rPr>
      <t xml:space="preserve"> (Thu nhập bình quân đầu người không thấp hơn 20% so với mức tối thiểu quy định đạt chuẩn của xã nông thôn mới tại thời điểm (theo bộ tiêu chí xã nông thôn mớ</t>
    </r>
    <r>
      <rPr>
        <b/>
        <sz val="9"/>
        <rFont val="Times New Roman"/>
        <family val="1"/>
      </rPr>
      <t>i)</t>
    </r>
  </si>
  <si>
    <t>8. Văn hóa, Giáo dục và Y tế</t>
  </si>
  <si>
    <t>8.1. 100% trẻ 6 tuổi được vào lớp 1; tỷ lệ học đúng độ tuổi đạt từ 90% trở lên; 100% trẻ hoàn thành chương trình tiểu học và tiếp tục học Trung học cơ sở.</t>
  </si>
  <si>
    <t>8..2. Thôn được công nhận và giữ vững “Khu dân cư văn hóa”.</t>
  </si>
  <si>
    <t>8.3. Tỷ lệ hộ gia đình đạt chuẩn gia đình văn hóa</t>
  </si>
  <si>
    <t>8.4. Tỷ lệ người dân tham gia bảo hiểm y tế</t>
  </si>
  <si>
    <t>≥ 80%</t>
  </si>
  <si>
    <t>9. Môi trường và an toàn thực phẩm</t>
  </si>
  <si>
    <t>9.3. 100% hộ gia đình trên địa bàn thôn ký cam kết không gây ô nhiễm môi trường, không vứt bừa bãi xác động vận chết ra đường</t>
  </si>
  <si>
    <t>9.4. Định kỳ 1 lần/tháng tổ chức dọn vệ sinh chung đường làng, ngõ xóm, các công trình công cộng trên địa bàn thôn</t>
  </si>
  <si>
    <t>9.5. Tỷ lệ hộ có nhà tiêu, nhà tắm, bể chứa nước sinh hoạt hợp vệ sinh và đảm bảo 3 sạch (Đảm bảo 3 sạch, gồm: Sạch nhà, sạch bếp, sạch ngõ (theo nội dung cuộc vận động “Xây dựng gia đình 5 không, 3 sạch” do Trung ương Hội Liên hiệp Phụ nữ Việt Nam phát động).</t>
  </si>
  <si>
    <t>9.6. Tỷ lệ hộ chăn nuôi có chuồng trại chăn nuôi đảm bảo vệ sinh môi trường.</t>
  </si>
  <si>
    <t>9.7. Tỷ lệ hộ gia đình và cơ sở sản xuất, kinh doanh thực phẩm tuân thủ các quy định về đảm bảo an toàn thực phẩm.</t>
  </si>
  <si>
    <t>10. An ninh, trật tự xã hội</t>
  </si>
  <si>
    <t>10.1. Có hương ước, quy ước được xây dựng và công nhận theo quy định; tối thiểu từ 95% người dân trong thôn  cam kết thực hiện hương ước, quy ước  của cộng đồng; có tinh thần đoàn kết, tương trợ giúp đỡ lẫn nhau trong cộng đồng.</t>
  </si>
  <si>
    <t>Thực trạng tiêu chí Thôn  Làng Mới</t>
  </si>
  <si>
    <t>Kết quả đạt so với Bộ tiêu chí</t>
  </si>
  <si>
    <t>Đạt/ Chưa  đạt</t>
  </si>
  <si>
    <t>Ghi chú (Khối lượng công việc; nhiệm vụ phải thực hiện)</t>
  </si>
  <si>
    <t>Tổng số km đường trục thôn là:</t>
  </si>
  <si>
    <r>
      <t xml:space="preserve">7. Hộ nghèo </t>
    </r>
    <r>
      <rPr>
        <i/>
        <sz val="9"/>
        <rFont val="Times New Roman"/>
        <family val="1"/>
      </rPr>
      <t>(Tỷ lệ hộ nghèo đa chiều giai đoạn 2021-2025 đạt tỷ lệ tối thiểu (cao hơn không quá 10%) so với tỷ lệ quy định của xã nông thôn mới tại thời điểm).</t>
    </r>
  </si>
  <si>
    <t>9.1. Tỷ lệ hộ được sử dụng nước sạch theo quy định</t>
  </si>
  <si>
    <t>≥ 30%</t>
  </si>
  <si>
    <t>9.2. Tỷ lệ chất thải rắn sinh hoạt và chất thải rắn không nguy hại trên địa bàn được thu gom, xử lý theo quy định.</t>
  </si>
  <si>
    <t>10.2. Thôn (làng) không có hoạt động xâm phạm an ninh quốc gia; không có khiếu kiện đông người kéo dài trái pháp luật; không có công dân cư trú trên địa bàn phạm tội đặc biệt nghiêm trọng hoặc phạm các tội về xâm hại trẻ em; tội phạm và tệ nạn xã hội (ma túy, trộm cắp, cờ bạc,…)</t>
  </si>
  <si>
    <t>ĐVT: Tr.đ</t>
  </si>
  <si>
    <t>TT</t>
  </si>
  <si>
    <t>Địa điểm</t>
  </si>
  <si>
    <t>ĐVT</t>
  </si>
  <si>
    <t>K. lượng</t>
  </si>
  <si>
    <t>Tổng vốn</t>
  </si>
  <si>
    <t>Trong đó</t>
  </si>
  <si>
    <t>Ngân sách tỉnh</t>
  </si>
  <si>
    <t>Ngân sách huyện</t>
  </si>
  <si>
    <t>Ngân sách xã</t>
  </si>
  <si>
    <t>NSTW bố trí thực hiện Ct nông thôn mới</t>
  </si>
  <si>
    <t>Lồng ghép từ 02 CT MTQG còn lại</t>
  </si>
  <si>
    <t>Lồng ghép từ các CT khác</t>
  </si>
  <si>
    <t>Huy động Doanh nghiệp tham gia hỗ trợ</t>
  </si>
  <si>
    <t>Huy động nhân dan tham gia</t>
  </si>
  <si>
    <t>Huy động nguồn lực hợp pháp khác</t>
  </si>
  <si>
    <t>ĐTPT</t>
  </si>
  <si>
    <t>SN</t>
  </si>
  <si>
    <t>Tổng</t>
  </si>
  <si>
    <t>Tổng cộng</t>
  </si>
  <si>
    <t>-</t>
  </si>
  <si>
    <t>Nội dung hỗ trợ</t>
  </si>
  <si>
    <t>Thôn ….xã…</t>
  </si>
  <si>
    <t>Ghi chú</t>
  </si>
  <si>
    <t>Giao thông nông thôn</t>
  </si>
  <si>
    <t>Xây dựng hệ thống điện sinh hoạt</t>
  </si>
  <si>
    <t>Đường dây hạ thế….</t>
  </si>
  <si>
    <t>Trạm biến áp…</t>
  </si>
  <si>
    <t>Trồng cây xanh bóng mát các trục đường thôn, xóm</t>
  </si>
  <si>
    <t>Hỗ trợ trồng các tuyến đường hoa</t>
  </si>
  <si>
    <t>Điện công lộ</t>
  </si>
  <si>
    <t>Xây dựng hệ thống mương thoát nước thải khu dân cư</t>
  </si>
  <si>
    <t>Xây dựng nhà văn hóa thôn</t>
  </si>
  <si>
    <t>Xây dựng khu thể thao thôn</t>
  </si>
  <si>
    <t>Xây dựng hệ thống loa truyền thanh kết nối Đài truyền thanh xã đến thôn</t>
  </si>
  <si>
    <t>Hỗ trợ xóa nhà tạm cho các hộ dân</t>
  </si>
  <si>
    <t>Hỗ trợ trồng hàng rào xanh các hộ gia đình</t>
  </si>
  <si>
    <t xml:space="preserve">Xây dựng tường rào, cổng hộ gia đình </t>
  </si>
  <si>
    <t>Chỉnh trang vườn nhà</t>
  </si>
  <si>
    <t>Hỗ trợ giống cây trồng có hiệu quả kinh tế và năng suất cao để cải tạo vườn tạp</t>
  </si>
  <si>
    <t>Hỗ trợ xây dựng hoặc di dời chuồng trại chăn nuôi đảm bảo hợp vệ sinh môi trường</t>
  </si>
  <si>
    <t>Xây dựng công trình cấp nước tập trung</t>
  </si>
  <si>
    <t>Kiểm định chất lượng nước sinh hoạt</t>
  </si>
  <si>
    <t>Hỗ trợ tuyên truyền</t>
  </si>
  <si>
    <t>Hỗ trợ làm nhà vệ sinh hộ gia đình</t>
  </si>
  <si>
    <t>Hỗ trợ bể chứa nước sinh hoạt hộ gia đình</t>
  </si>
  <si>
    <t>Hỗ trợ xây dựng thùng rác thu gom vỏ bao bì thuốc BVTV</t>
  </si>
  <si>
    <t>Hỗ trợ mua sắm thiết bị nhà văn hóa thôn</t>
  </si>
  <si>
    <t>Thôn…, xã …..</t>
  </si>
  <si>
    <t xml:space="preserve">Tổng số thôn chưa đạt chuẩn: </t>
  </si>
  <si>
    <t>Thôn</t>
  </si>
  <si>
    <t>Biểu 01</t>
  </si>
  <si>
    <t>Biểu 02</t>
  </si>
  <si>
    <t>Phụ lục 02:</t>
  </si>
  <si>
    <r>
      <t xml:space="preserve">KẾT QUẢ KHẢO SÁT CÁC TIÊU CHÍ THÔN </t>
    </r>
    <r>
      <rPr>
        <b/>
        <i/>
        <sz val="14"/>
        <rFont val="Times New Roman"/>
        <family val="1"/>
      </rPr>
      <t>(LÀNG)</t>
    </r>
    <r>
      <rPr>
        <b/>
        <sz val="14"/>
        <rFont val="Times New Roman"/>
        <family val="1"/>
      </rPr>
      <t xml:space="preserve"> NÔNG THÔN Ở VÙNG ĐBDTTS
TẠI THÔN ĐĂNG KÝ XÂY DỰNG ĐIỂM</t>
    </r>
    <r>
      <rPr>
        <i/>
        <sz val="14"/>
        <rFont val="Times New Roman"/>
        <family val="1"/>
      </rPr>
      <t xml:space="preserve">
</t>
    </r>
    <r>
      <rPr>
        <b/>
        <sz val="14"/>
        <rFont val="Times New Roman"/>
        <family val="1"/>
      </rPr>
      <t>THÔN………………. XÃ/PHƯỜNG…………….</t>
    </r>
  </si>
  <si>
    <t>Phụ lục 03:</t>
  </si>
  <si>
    <t>Năm đăng ký đạt chuẩn giai đoạn 2022-2025</t>
  </si>
  <si>
    <t>TỔNG HỢP NHU CẦU HỖ TRỢ KINH PHÍ XÂY DỰNG ĐIỂM THÔN (LÀNG) THÔN NÔNG THÔN MỚI Ở VÙNG ĐBDTTS GIAI ĐOẠN 2022-2025</t>
  </si>
  <si>
    <t>TỔNG HỢP NHU CẦU HỖ TRỢ KINH PHÍ XÂY DỰNG ĐIỂM VỀ THÔN NÔNG THÔN MỚI GIAI ĐOẠN 2022-2025</t>
  </si>
  <si>
    <t>KẾT QUẢ THỰC HIỆN TIÊU CHÍ THÔN (LÀNG) NÔNG THÔN MỚI Ở VÙNG ĐBDTTS TRÊN ĐỊA BÀN THÀNH PHỐ KON TUM</t>
  </si>
  <si>
    <t>XÃ VINH QUANG</t>
  </si>
  <si>
    <t>Thôn Kon Hơngo Kơtu xã Vinh Quang</t>
  </si>
  <si>
    <t>Tuyến đường từ nhà Y Hlor đến nhà A Nin</t>
  </si>
  <si>
    <t>m</t>
  </si>
  <si>
    <t>Tuyến đường từ nhà A Chang đến Y Krai</t>
  </si>
  <si>
    <t>Tuyến đường từ nhà ông Ngô Đậu đến điểm trường MN Bằng Lăng</t>
  </si>
  <si>
    <t>Tuyến đường từ nhà ông A Ngô đến giáp Sông Đăk Bla</t>
  </si>
  <si>
    <t>Tuyến đường từ nhà A Gang đến cây đa</t>
  </si>
  <si>
    <t>Thôn Kon rơ bàng 1 xã Vinh Quang</t>
  </si>
  <si>
    <t>Thôn Kon rơ bàng 2 xã Vinh Quang</t>
  </si>
  <si>
    <t>Hỗ trợ phát triển sản xuất nâng cao thu nhập, giảm nghèo</t>
  </si>
  <si>
    <t>Hỗ trợ thực hiện mô hình nuôi bò cái sinh sản</t>
  </si>
  <si>
    <t>Hộ</t>
  </si>
  <si>
    <t>Kiểm định theo thôn</t>
  </si>
  <si>
    <t>Hỗ trợ tuyên truyền theo thôn</t>
  </si>
  <si>
    <t>Hỗ trợ các hộ GD khó khăn</t>
  </si>
  <si>
    <t>Sân bóng chuyền</t>
  </si>
  <si>
    <t>Xây dựng hệ thống mương thoát nước thải khu dân cư theo thôn</t>
  </si>
  <si>
    <t>M</t>
  </si>
  <si>
    <t>Xây dựng nhà vệ sinh nhà văn hóa thôn 30m2</t>
  </si>
  <si>
    <t>Căn</t>
  </si>
  <si>
    <t>Hỗ trợ giống cây trồng theo hộ</t>
  </si>
  <si>
    <r>
      <rPr>
        <b/>
        <i/>
        <sz val="10"/>
        <color theme="1"/>
        <rFont val="Times New Roman"/>
        <family val="1"/>
      </rPr>
      <t>Thôn điểm của xã/phường</t>
    </r>
    <r>
      <rPr>
        <b/>
        <sz val="10"/>
        <color theme="1"/>
        <rFont val="Times New Roman"/>
        <family val="1"/>
      </rPr>
      <t xml:space="preserve">
Thôn Kon Hơngo Kơtu xã Vinh Quang</t>
    </r>
  </si>
  <si>
    <t>100%</t>
  </si>
  <si>
    <t>84,21%</t>
  </si>
  <si>
    <t>Chưa đạt</t>
  </si>
  <si>
    <t>23,08%</t>
  </si>
  <si>
    <t>85,79%</t>
  </si>
  <si>
    <t>83,11%</t>
  </si>
  <si>
    <t>4,83%</t>
  </si>
  <si>
    <t>83,75%</t>
  </si>
  <si>
    <t>86,32%</t>
  </si>
  <si>
    <t>87,40%</t>
  </si>
  <si>
    <t>80,70%</t>
  </si>
  <si>
    <t>99,73%</t>
  </si>
  <si>
    <t>85%</t>
  </si>
  <si>
    <t>80%</t>
  </si>
  <si>
    <t>75%</t>
  </si>
  <si>
    <t>87,47%</t>
  </si>
  <si>
    <t>85,09%</t>
  </si>
  <si>
    <t>Tuyến đường từ nhà bà Y Đêm đến nhà Lê Trí Thiện</t>
  </si>
  <si>
    <t>Tuyến đường từ nhà bà Nguyễn Thị Phụng đến nhà Y Kanh</t>
  </si>
  <si>
    <t>Tuyến đường từ nhà A Hrul đến đối diện nhà ông A Truih</t>
  </si>
  <si>
    <t>Tuyến đường từ nhà Y Bư đến nhà Y Ta</t>
  </si>
  <si>
    <t>Tuyến đường từ nhà Đồ Gỗ Tùng Hằng đến nhà Nguyễn Văn Trường</t>
  </si>
  <si>
    <t>50,67%</t>
  </si>
  <si>
    <t>24,06%</t>
  </si>
  <si>
    <t>Cụm</t>
  </si>
  <si>
    <t>Tuyến đường từ TL666 nhà ông Thái Văn Khánh đến giáp bờ kề sông ĐắkBla</t>
  </si>
  <si>
    <t>60%</t>
  </si>
  <si>
    <r>
      <rPr>
        <b/>
        <sz val="9"/>
        <color theme="1"/>
        <rFont val="Times New Roman"/>
        <family val="1"/>
      </rPr>
      <t>1.1. Đường trục thôn, làng và đường liên thôn, làng ít nhất được cứng hóa, đảm bảo ô tô đi lại thuận tiện quanh năm</t>
    </r>
    <r>
      <rPr>
        <sz val="9"/>
        <color theme="1"/>
        <rFont val="Times New Roman"/>
        <family val="1"/>
      </rPr>
      <t xml:space="preserve"> ( </t>
    </r>
    <r>
      <rPr>
        <i/>
        <sz val="9"/>
        <color theme="1"/>
        <rFont val="Times New Roman"/>
        <family val="1"/>
      </rPr>
      <t>Tổng số km đường trục thôn Đường đảm bảo đạt loại B, C; Đảm bảo chiều rộng nền đường tối thiểu 4m, mặt đường tối thiểu 3,0m. Trường hợp bất khả kháng (không thể giải phóng được đối với nhà cửa, vật kiến trúc kiên cố xây dựng trước thời điểm công bố quy hoạch) mặt đường tối thiểu 2,0m)</t>
    </r>
  </si>
  <si>
    <r>
      <t xml:space="preserve">1.2. Đường ngõ, xóm được  sạch và đảm bảo đi lại thuận lợi quanh năm </t>
    </r>
    <r>
      <rPr>
        <i/>
        <sz val="9"/>
        <color theme="1"/>
        <rFont val="Times New Roman"/>
        <family val="1"/>
      </rPr>
      <t>( Cứng hóa: nhựa hóa, bê tông, cấp phối hoặc đá dăm, gạch vỡ, cuội sỏi… được lu lèn (Đường đảm bảo đạt loại D; Đảm bảo chiều rộng nền đường tối thiểu 2m, mặt đường tối thiểu 1,5m )</t>
    </r>
  </si>
  <si>
    <r>
      <t xml:space="preserve">1.3. Đường trục thôn, ngõ xóm đảm bảo sáng – xanh – sạch – đẹp </t>
    </r>
    <r>
      <rPr>
        <i/>
        <sz val="9"/>
        <color theme="1"/>
        <rFont val="Times New Roman"/>
        <family val="1"/>
      </rPr>
      <t>(Các tuyến đường có rãnh thoát nước, cây xanh bóng mát (khoảng cách cây tối thiểu 20m), hoặc trồng hoa ven đường; có hệ thống đèn chiếu sáng)</t>
    </r>
  </si>
  <si>
    <t>40%</t>
  </si>
  <si>
    <t>Tổng số thôn DTTS trên địa bàn xã:</t>
  </si>
  <si>
    <t xml:space="preserve">Tổng số thôn đã đạt chuẩn 10/10 tiêu chí: </t>
  </si>
  <si>
    <r>
      <t>3. Cơ sở vật chất văn hóa :Thôn, làng có nhà văn hóa hoặc nơi sinh hoạt văn hóa, thể thao phục vụ cộng đồng (</t>
    </r>
    <r>
      <rPr>
        <i/>
        <sz val="9"/>
        <rFont val="Times New Roman"/>
        <family val="1"/>
      </rPr>
      <t>Nhà Văn hóa ( nhà xây, nhà Rông, Nhà Dài, Nhà sinh hoạt cộng đồng, Đình làng, tổ chức các hoạt động văn hóa, thể thao phục vụ nhân dân ). Đảm bảo 02 điều kiện:
- Diện tích đất quy hoạch cho Nhà Văn hóa từ 100m² trở lên; Khu Thể thao từ 200m² trở lên.                                                                                                           Quy mô xây dựng Nhà Văn hóa là từ 50 chỗ ngồi trở lên.</t>
    </r>
  </si>
  <si>
    <t>Tuyến đường bà Y Chanh đến nhà ông A Nhưu</t>
  </si>
  <si>
    <t>Tuyến đường nhà bà Y Râm đến nhà bà Y Ngơih</t>
  </si>
  <si>
    <t>Sửa chữa nhà rông Kon rơ bàng 2 (Nhà rông cũ đang hư hỏng, cần cải tạo)</t>
  </si>
  <si>
    <t>Thôn Kon rơ bang 1 - xã Vinh Quang</t>
  </si>
  <si>
    <t>Thôn Kon rơ bang 2 - xã Vinh Quang</t>
  </si>
  <si>
    <t>Thôn Kon Hơngo Kơtu - xã Vinh Quang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</si>
</sst>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_(* #,##0.0_);_(* \(#,##0.0\);_(* &quot;-&quot;??_);_(@_)"/>
  </numFmts>
  <fonts count="47" x14ac:knownFonts="1">
    <font>
      <sz val="12"/>
      <color theme="1"/>
      <name val="Times New Roman"/>
      <family val="2"/>
    </font>
    <font>
      <sz val="11"/>
      <color theme="1"/>
      <name val="Arial"/>
      <family val="2"/>
      <scheme val="minor"/>
    </font>
    <font>
      <sz val="11"/>
      <color indexed="8"/>
      <name val="Calibri"/>
      <family val="2"/>
    </font>
    <font>
      <b/>
      <sz val="14"/>
      <name val="Times New Roman"/>
      <family val="1"/>
    </font>
    <font>
      <sz val="10"/>
      <name val="Arial"/>
      <family val="2"/>
    </font>
    <font>
      <sz val="10"/>
      <name val="Times New Roman"/>
      <family val="1"/>
    </font>
    <font>
      <b/>
      <sz val="10"/>
      <name val="Times New Roman"/>
      <family val="1"/>
    </font>
    <font>
      <i/>
      <sz val="10"/>
      <name val="Times New Roman"/>
      <family val="1"/>
    </font>
    <font>
      <i/>
      <sz val="12"/>
      <name val="Times New Roman"/>
      <family val="1"/>
    </font>
    <font>
      <b/>
      <sz val="9"/>
      <name val="Times New Roman"/>
      <family val="1"/>
    </font>
    <font>
      <b/>
      <sz val="8"/>
      <name val="Times New Roman"/>
      <family val="1"/>
    </font>
    <font>
      <b/>
      <sz val="10"/>
      <color theme="1"/>
      <name val="Times New Roman"/>
      <family val="1"/>
    </font>
    <font>
      <b/>
      <sz val="8"/>
      <color theme="1"/>
      <name val="Times New Roman"/>
      <family val="1"/>
    </font>
    <font>
      <sz val="9"/>
      <name val="Times New Roman"/>
      <family val="1"/>
    </font>
    <font>
      <sz val="8"/>
      <name val="Times New Roman"/>
      <family val="1"/>
    </font>
    <font>
      <sz val="8"/>
      <color theme="1"/>
      <name val="Times New Roman"/>
      <family val="1"/>
    </font>
    <font>
      <i/>
      <sz val="9"/>
      <name val="Times New Roman"/>
      <family val="1"/>
    </font>
    <font>
      <b/>
      <i/>
      <u/>
      <sz val="13"/>
      <name val="Times New Roman"/>
      <family val="1"/>
    </font>
    <font>
      <sz val="10"/>
      <color theme="1"/>
      <name val="Times New Roman"/>
      <family val="1"/>
    </font>
    <font>
      <sz val="11"/>
      <name val="Arial"/>
      <family val="2"/>
      <scheme val="minor"/>
    </font>
    <font>
      <b/>
      <sz val="11"/>
      <color theme="1"/>
      <name val="Arial"/>
      <family val="2"/>
      <scheme val="minor"/>
    </font>
    <font>
      <sz val="11"/>
      <color indexed="8"/>
      <name val="Times New Roman"/>
      <family val="1"/>
    </font>
    <font>
      <sz val="10"/>
      <color rgb="FF000000"/>
      <name val="Times New Roman"/>
      <family val="1"/>
    </font>
    <font>
      <i/>
      <sz val="10"/>
      <color rgb="FF000000"/>
      <name val="Times New Roman"/>
      <family val="1"/>
    </font>
    <font>
      <b/>
      <sz val="12"/>
      <color rgb="FF000000"/>
      <name val="Times New Roman"/>
      <family val="1"/>
    </font>
    <font>
      <b/>
      <sz val="10"/>
      <color rgb="FF000000"/>
      <name val="Times New Roman"/>
      <family val="1"/>
    </font>
    <font>
      <i/>
      <sz val="9"/>
      <color rgb="FF000000"/>
      <name val="Times New Roman"/>
      <family val="1"/>
    </font>
    <font>
      <sz val="12"/>
      <color theme="1"/>
      <name val="Times New Roman"/>
      <family val="2"/>
    </font>
    <font>
      <b/>
      <i/>
      <sz val="14"/>
      <name val="Times New Roman"/>
      <family val="1"/>
    </font>
    <font>
      <i/>
      <sz val="14"/>
      <name val="Times New Roman"/>
      <family val="1"/>
    </font>
    <font>
      <b/>
      <i/>
      <sz val="10"/>
      <color theme="1"/>
      <name val="Times New Roman"/>
      <family val="1"/>
    </font>
    <font>
      <b/>
      <sz val="12"/>
      <color theme="1"/>
      <name val="Times New Roman"/>
      <family val="1"/>
    </font>
    <font>
      <sz val="14"/>
      <color theme="1"/>
      <name val="Times New Roman"/>
      <family val="1"/>
    </font>
    <font>
      <sz val="11"/>
      <color theme="1"/>
      <name val="Times New Roman"/>
      <family val="1"/>
    </font>
    <font>
      <b/>
      <sz val="14"/>
      <color theme="1"/>
      <name val="Times New Roman"/>
      <family val="1"/>
    </font>
    <font>
      <b/>
      <sz val="11"/>
      <color theme="1"/>
      <name val="Times New Roman"/>
      <family val="1"/>
    </font>
    <font>
      <sz val="11"/>
      <color theme="1"/>
      <name val="Times New Roman"/>
      <family val="1"/>
      <charset val="163"/>
    </font>
    <font>
      <sz val="11"/>
      <name val="Times New Roman"/>
      <family val="1"/>
    </font>
    <font>
      <sz val="8"/>
      <color theme="1"/>
      <name val="Times New Roman"/>
      <family val="1"/>
      <charset val="163"/>
    </font>
    <font>
      <sz val="9"/>
      <color theme="1"/>
      <name val="Times New Roman"/>
      <family val="1"/>
    </font>
    <font>
      <b/>
      <sz val="9"/>
      <color theme="1"/>
      <name val="Times New Roman"/>
      <family val="1"/>
    </font>
    <font>
      <i/>
      <sz val="9"/>
      <color theme="1"/>
      <name val="Times New Roman"/>
      <family val="1"/>
    </font>
    <font>
      <sz val="12"/>
      <color theme="1"/>
      <name val="Times New Roman"/>
      <family val="1"/>
    </font>
    <font>
      <sz val="8"/>
      <name val="Times New Roman"/>
      <family val="1"/>
      <charset val="163"/>
    </font>
    <font>
      <sz val="10"/>
      <color rgb="FF000000"/>
      <name val="Times New Roman"/>
      <family val="1"/>
      <charset val="163"/>
    </font>
    <font>
      <sz val="10"/>
      <name val="Times New Roman"/>
      <family val="1"/>
      <charset val="163"/>
    </font>
    <font>
      <b/>
      <sz val="11"/>
      <color theme="1"/>
      <name val="Times New Roman"/>
      <family val="1"/>
      <charset val="163"/>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s>
  <cellStyleXfs count="8">
    <xf numFmtId="0" fontId="0" fillId="0" borderId="0"/>
    <xf numFmtId="0" fontId="4" fillId="0" borderId="0"/>
    <xf numFmtId="164" fontId="2" fillId="0" borderId="0" applyFont="0" applyFill="0" applyBorder="0" applyAlignment="0" applyProtection="0"/>
    <xf numFmtId="9" fontId="2" fillId="0" borderId="0" applyFont="0" applyFill="0" applyBorder="0" applyAlignment="0" applyProtection="0"/>
    <xf numFmtId="0" fontId="21" fillId="0" borderId="0">
      <alignment wrapText="1"/>
    </xf>
    <xf numFmtId="0" fontId="1" fillId="0" borderId="0"/>
    <xf numFmtId="164" fontId="27" fillId="0" borderId="0" applyFont="0" applyFill="0" applyBorder="0" applyAlignment="0" applyProtection="0"/>
    <xf numFmtId="9" fontId="27" fillId="0" borderId="0" applyFont="0" applyFill="0" applyBorder="0" applyAlignment="0" applyProtection="0"/>
  </cellStyleXfs>
  <cellXfs count="285">
    <xf numFmtId="0" fontId="0" fillId="0" borderId="0" xfId="0"/>
    <xf numFmtId="0" fontId="10" fillId="0" borderId="7" xfId="1" applyFont="1" applyBorder="1" applyAlignment="1">
      <alignment horizontal="center" vertical="center" wrapText="1"/>
    </xf>
    <xf numFmtId="0" fontId="9" fillId="0" borderId="7" xfId="0" applyFont="1" applyBorder="1" applyAlignment="1">
      <alignment horizontal="left" vertical="center" wrapText="1"/>
    </xf>
    <xf numFmtId="0" fontId="13" fillId="0" borderId="7" xfId="0" applyFont="1" applyBorder="1" applyAlignment="1">
      <alignment horizontal="left" vertical="center" wrapText="1"/>
    </xf>
    <xf numFmtId="9" fontId="10" fillId="0" borderId="7" xfId="0" applyNumberFormat="1" applyFont="1" applyBorder="1" applyAlignment="1">
      <alignment horizontal="center" vertical="center" wrapText="1"/>
    </xf>
    <xf numFmtId="9" fontId="14" fillId="0" borderId="7" xfId="0" applyNumberFormat="1" applyFont="1" applyBorder="1" applyAlignment="1">
      <alignment horizontal="center" vertical="center" wrapText="1"/>
    </xf>
    <xf numFmtId="165" fontId="10" fillId="0" borderId="7" xfId="0" applyNumberFormat="1" applyFont="1" applyBorder="1" applyAlignment="1">
      <alignment horizontal="center" vertical="center" wrapText="1"/>
    </xf>
    <xf numFmtId="0" fontId="13" fillId="0" borderId="7" xfId="0" applyFont="1" applyBorder="1" applyAlignment="1">
      <alignment horizontal="center" vertical="center" wrapText="1"/>
    </xf>
    <xf numFmtId="0" fontId="9" fillId="0" borderId="7" xfId="1" applyFont="1" applyBorder="1" applyAlignment="1">
      <alignment horizontal="left" vertical="center" wrapText="1"/>
    </xf>
    <xf numFmtId="49" fontId="6" fillId="0" borderId="7" xfId="0" applyNumberFormat="1" applyFont="1" applyBorder="1" applyAlignment="1">
      <alignment vertical="center" wrapText="1" shrinkToFit="1"/>
    </xf>
    <xf numFmtId="49" fontId="17" fillId="0" borderId="0" xfId="0" applyNumberFormat="1" applyFont="1" applyAlignment="1">
      <alignment horizontal="justify" vertical="center" wrapText="1" shrinkToFit="1"/>
    </xf>
    <xf numFmtId="49" fontId="5" fillId="0" borderId="0" xfId="0" applyNumberFormat="1" applyFont="1" applyAlignment="1">
      <alignment horizontal="justify" vertical="center" wrapText="1" shrinkToFit="1"/>
    </xf>
    <xf numFmtId="0" fontId="19" fillId="0" borderId="0" xfId="0" applyFont="1"/>
    <xf numFmtId="4" fontId="12" fillId="0" borderId="7" xfId="0" applyNumberFormat="1" applyFont="1" applyBorder="1" applyAlignment="1">
      <alignment horizontal="center" vertical="center" wrapText="1"/>
    </xf>
    <xf numFmtId="4" fontId="12" fillId="0" borderId="7" xfId="0" quotePrefix="1" applyNumberFormat="1" applyFont="1" applyBorder="1" applyAlignment="1">
      <alignment horizontal="center" vertical="center" wrapText="1"/>
    </xf>
    <xf numFmtId="4" fontId="12" fillId="2" borderId="7" xfId="0" quotePrefix="1" applyNumberFormat="1" applyFont="1" applyFill="1" applyBorder="1" applyAlignment="1">
      <alignment horizontal="center" vertical="center" wrapText="1"/>
    </xf>
    <xf numFmtId="4" fontId="12" fillId="0" borderId="7" xfId="3" applyNumberFormat="1" applyFont="1" applyFill="1" applyBorder="1" applyAlignment="1">
      <alignment horizontal="center" vertical="center" wrapText="1"/>
    </xf>
    <xf numFmtId="4" fontId="11" fillId="0" borderId="7" xfId="0" applyNumberFormat="1" applyFont="1" applyBorder="1" applyAlignment="1">
      <alignment vertical="center" wrapText="1" shrinkToFit="1"/>
    </xf>
    <xf numFmtId="4" fontId="11" fillId="0" borderId="0" xfId="0" applyNumberFormat="1" applyFont="1" applyAlignment="1">
      <alignment horizontal="justify" vertical="center" wrapText="1" shrinkToFit="1"/>
    </xf>
    <xf numFmtId="4" fontId="18" fillId="0" borderId="0" xfId="0" applyNumberFormat="1" applyFont="1" applyAlignment="1">
      <alignment horizontal="justify" vertical="center" wrapText="1" shrinkToFit="1"/>
    </xf>
    <xf numFmtId="10" fontId="12" fillId="0" borderId="7" xfId="0" quotePrefix="1" applyNumberFormat="1" applyFont="1" applyBorder="1" applyAlignment="1">
      <alignment horizontal="center" vertical="center" wrapText="1"/>
    </xf>
    <xf numFmtId="10" fontId="12" fillId="0" borderId="7" xfId="3" quotePrefix="1" applyNumberFormat="1" applyFont="1" applyFill="1" applyBorder="1" applyAlignment="1">
      <alignment horizontal="center" vertical="center" wrapText="1"/>
    </xf>
    <xf numFmtId="0" fontId="23" fillId="0" borderId="0" xfId="0" applyFont="1"/>
    <xf numFmtId="0" fontId="7" fillId="2" borderId="7" xfId="0" applyFont="1" applyFill="1" applyBorder="1" applyAlignment="1">
      <alignment horizontal="left" vertical="center" wrapText="1"/>
    </xf>
    <xf numFmtId="0" fontId="23" fillId="0" borderId="7" xfId="0" applyFont="1" applyBorder="1" applyAlignment="1">
      <alignment horizontal="justify" vertical="center"/>
    </xf>
    <xf numFmtId="0" fontId="16" fillId="0" borderId="7" xfId="0" applyFont="1" applyBorder="1" applyAlignment="1">
      <alignment horizontal="left" vertical="center" wrapText="1"/>
    </xf>
    <xf numFmtId="0" fontId="22" fillId="0" borderId="7" xfId="0" applyFont="1" applyBorder="1" applyAlignment="1">
      <alignment horizontal="center"/>
    </xf>
    <xf numFmtId="9" fontId="24" fillId="0" borderId="0" xfId="0" applyNumberFormat="1" applyFont="1" applyAlignment="1">
      <alignment horizontal="center" vertical="center"/>
    </xf>
    <xf numFmtId="0" fontId="25" fillId="0" borderId="7" xfId="0" applyFont="1" applyBorder="1" applyAlignment="1">
      <alignment horizontal="center"/>
    </xf>
    <xf numFmtId="9" fontId="10" fillId="2" borderId="7" xfId="0" applyNumberFormat="1" applyFont="1" applyFill="1" applyBorder="1" applyAlignment="1">
      <alignment horizontal="center" vertical="center" wrapText="1"/>
    </xf>
    <xf numFmtId="0" fontId="6" fillId="0" borderId="7" xfId="0" applyFont="1" applyBorder="1" applyAlignment="1">
      <alignment horizontal="center" vertical="center" wrapText="1"/>
    </xf>
    <xf numFmtId="0" fontId="22" fillId="0" borderId="4" xfId="0" applyFont="1" applyBorder="1" applyAlignment="1">
      <alignment horizontal="center" vertical="center"/>
    </xf>
    <xf numFmtId="0" fontId="16" fillId="0" borderId="2" xfId="0" applyFont="1" applyBorder="1" applyAlignment="1">
      <alignment horizontal="left" vertical="center" wrapText="1"/>
    </xf>
    <xf numFmtId="0" fontId="26" fillId="0" borderId="7" xfId="0" applyFont="1" applyBorder="1" applyAlignment="1">
      <alignment horizontal="justify" vertical="center" wrapText="1"/>
    </xf>
    <xf numFmtId="0" fontId="16" fillId="0" borderId="6" xfId="0" applyFont="1" applyBorder="1" applyAlignment="1">
      <alignment horizontal="left" vertical="center" wrapText="1"/>
    </xf>
    <xf numFmtId="0" fontId="0" fillId="0" borderId="0" xfId="0" applyBorder="1"/>
    <xf numFmtId="0" fontId="0" fillId="0" borderId="1" xfId="0" applyBorder="1"/>
    <xf numFmtId="4" fontId="12" fillId="0" borderId="4" xfId="0" applyNumberFormat="1" applyFont="1" applyBorder="1" applyAlignment="1">
      <alignment horizontal="center" vertical="center" wrapText="1"/>
    </xf>
    <xf numFmtId="0" fontId="0" fillId="0" borderId="4" xfId="0" applyBorder="1" applyAlignment="1">
      <alignment horizontal="center"/>
    </xf>
    <xf numFmtId="0" fontId="0" fillId="0" borderId="7" xfId="0" applyBorder="1"/>
    <xf numFmtId="0" fontId="0" fillId="0" borderId="2" xfId="0" applyBorder="1"/>
    <xf numFmtId="0" fontId="10" fillId="0" borderId="7" xfId="0" applyFont="1" applyBorder="1" applyAlignment="1">
      <alignment horizontal="center" vertical="center" wrapText="1"/>
    </xf>
    <xf numFmtId="4" fontId="11" fillId="0" borderId="13" xfId="1" applyNumberFormat="1" applyFont="1" applyBorder="1" applyAlignment="1">
      <alignment horizontal="center" vertical="center" wrapText="1"/>
    </xf>
    <xf numFmtId="4" fontId="11" fillId="0" borderId="8" xfId="1" applyNumberFormat="1" applyFont="1" applyBorder="1" applyAlignment="1">
      <alignment horizontal="center" vertical="center" wrapText="1"/>
    </xf>
    <xf numFmtId="4" fontId="12" fillId="0" borderId="8" xfId="1" applyNumberFormat="1" applyFont="1" applyBorder="1" applyAlignment="1">
      <alignment horizontal="center" vertical="center" wrapText="1"/>
    </xf>
    <xf numFmtId="0" fontId="31" fillId="0" borderId="0" xfId="0" applyFont="1"/>
    <xf numFmtId="0" fontId="32" fillId="0" borderId="0" xfId="5" applyFont="1"/>
    <xf numFmtId="0" fontId="33" fillId="0" borderId="0" xfId="5" applyFont="1"/>
    <xf numFmtId="0" fontId="33" fillId="0" borderId="7" xfId="5" applyFont="1" applyBorder="1" applyAlignment="1">
      <alignment horizontal="left"/>
    </xf>
    <xf numFmtId="0" fontId="33" fillId="0" borderId="7" xfId="5" applyFont="1" applyBorder="1" applyAlignment="1">
      <alignment horizontal="left" wrapText="1"/>
    </xf>
    <xf numFmtId="0" fontId="33" fillId="0" borderId="0" xfId="5" applyFont="1" applyAlignment="1">
      <alignment horizontal="left"/>
    </xf>
    <xf numFmtId="0" fontId="33" fillId="0" borderId="7" xfId="5" applyFont="1" applyBorder="1" applyAlignment="1">
      <alignment wrapText="1"/>
    </xf>
    <xf numFmtId="0" fontId="35" fillId="0" borderId="7" xfId="5" applyFont="1" applyBorder="1"/>
    <xf numFmtId="0" fontId="35" fillId="0" borderId="0" xfId="5" applyFont="1"/>
    <xf numFmtId="0" fontId="35" fillId="0" borderId="7" xfId="5" applyFont="1" applyBorder="1" applyAlignment="1">
      <alignment horizontal="left"/>
    </xf>
    <xf numFmtId="0" fontId="35" fillId="0" borderId="7" xfId="5" applyFont="1" applyBorder="1" applyAlignment="1">
      <alignment horizontal="left" wrapText="1"/>
    </xf>
    <xf numFmtId="0" fontId="35" fillId="0" borderId="0" xfId="5" applyFont="1" applyAlignment="1">
      <alignment horizontal="left"/>
    </xf>
    <xf numFmtId="0" fontId="11" fillId="0" borderId="7" xfId="5" applyFont="1" applyBorder="1" applyAlignment="1">
      <alignment horizontal="center"/>
    </xf>
    <xf numFmtId="0" fontId="18" fillId="0" borderId="0" xfId="5" applyFont="1"/>
    <xf numFmtId="165" fontId="35" fillId="0" borderId="7" xfId="6" applyNumberFormat="1" applyFont="1" applyBorder="1" applyAlignment="1">
      <alignment horizontal="center"/>
    </xf>
    <xf numFmtId="0" fontId="35" fillId="0" borderId="7" xfId="5" applyFont="1" applyBorder="1" applyAlignment="1">
      <alignment vertical="center"/>
    </xf>
    <xf numFmtId="0" fontId="35" fillId="0" borderId="7" xfId="5" applyFont="1" applyBorder="1" applyAlignment="1">
      <alignment wrapText="1"/>
    </xf>
    <xf numFmtId="165" fontId="0" fillId="0" borderId="0" xfId="6" applyNumberFormat="1" applyFont="1"/>
    <xf numFmtId="165" fontId="12" fillId="0" borderId="7" xfId="6" applyNumberFormat="1" applyFont="1" applyBorder="1" applyAlignment="1">
      <alignment horizontal="center" vertical="center" wrapText="1"/>
    </xf>
    <xf numFmtId="165" fontId="12" fillId="2" borderId="7" xfId="6" applyNumberFormat="1" applyFont="1" applyFill="1" applyBorder="1" applyAlignment="1">
      <alignment horizontal="center" vertical="center" wrapText="1"/>
    </xf>
    <xf numFmtId="165" fontId="12" fillId="0" borderId="7" xfId="6" applyNumberFormat="1" applyFont="1" applyFill="1" applyBorder="1" applyAlignment="1">
      <alignment horizontal="center" vertical="center" wrapText="1"/>
    </xf>
    <xf numFmtId="165" fontId="10" fillId="0" borderId="7" xfId="6" applyNumberFormat="1" applyFont="1" applyBorder="1" applyAlignment="1">
      <alignment horizontal="center" vertical="center" wrapText="1"/>
    </xf>
    <xf numFmtId="165" fontId="10" fillId="0" borderId="7" xfId="6" applyNumberFormat="1" applyFont="1" applyFill="1" applyBorder="1" applyAlignment="1">
      <alignment horizontal="center" vertical="center" wrapText="1"/>
    </xf>
    <xf numFmtId="165" fontId="15" fillId="0" borderId="7" xfId="6" applyNumberFormat="1" applyFont="1" applyBorder="1" applyAlignment="1">
      <alignment horizontal="center" vertical="center" wrapText="1"/>
    </xf>
    <xf numFmtId="165" fontId="15" fillId="0" borderId="7" xfId="6" applyNumberFormat="1" applyFont="1" applyFill="1" applyBorder="1" applyAlignment="1">
      <alignment horizontal="center" vertical="center" wrapText="1"/>
    </xf>
    <xf numFmtId="165" fontId="14" fillId="0" borderId="7" xfId="6" applyNumberFormat="1" applyFont="1" applyFill="1" applyBorder="1" applyAlignment="1">
      <alignment horizontal="center" vertical="center" wrapText="1"/>
    </xf>
    <xf numFmtId="165" fontId="14" fillId="0" borderId="7" xfId="6" applyNumberFormat="1" applyFont="1" applyBorder="1" applyAlignment="1">
      <alignment horizontal="center" vertical="center" wrapText="1"/>
    </xf>
    <xf numFmtId="165" fontId="15" fillId="0" borderId="7" xfId="6" applyNumberFormat="1" applyFont="1" applyBorder="1" applyAlignment="1">
      <alignment vertical="center" wrapText="1"/>
    </xf>
    <xf numFmtId="165" fontId="14" fillId="0" borderId="7" xfId="6" applyNumberFormat="1" applyFont="1" applyBorder="1" applyAlignment="1">
      <alignment vertical="center" wrapText="1"/>
    </xf>
    <xf numFmtId="165" fontId="12" fillId="2" borderId="7" xfId="6" quotePrefix="1" applyNumberFormat="1" applyFont="1" applyFill="1" applyBorder="1" applyAlignment="1">
      <alignment horizontal="center" vertical="center" wrapText="1"/>
    </xf>
    <xf numFmtId="165" fontId="15" fillId="2" borderId="7" xfId="6" applyNumberFormat="1" applyFont="1" applyFill="1" applyBorder="1" applyAlignment="1">
      <alignment horizontal="center" vertical="center" wrapText="1"/>
    </xf>
    <xf numFmtId="165" fontId="14" fillId="2" borderId="7" xfId="6" applyNumberFormat="1" applyFont="1" applyFill="1" applyBorder="1" applyAlignment="1">
      <alignment horizontal="center" vertical="center" wrapText="1"/>
    </xf>
    <xf numFmtId="165" fontId="12" fillId="0" borderId="7" xfId="6" quotePrefix="1" applyNumberFormat="1" applyFont="1" applyBorder="1" applyAlignment="1">
      <alignment horizontal="center" vertical="center" wrapText="1"/>
    </xf>
    <xf numFmtId="165" fontId="10" fillId="2" borderId="7" xfId="6" applyNumberFormat="1" applyFont="1" applyFill="1" applyBorder="1" applyAlignment="1">
      <alignment horizontal="center" vertical="center" wrapText="1"/>
    </xf>
    <xf numFmtId="165" fontId="12" fillId="0" borderId="7" xfId="6" quotePrefix="1" applyNumberFormat="1" applyFont="1" applyFill="1" applyBorder="1" applyAlignment="1">
      <alignment horizontal="center" vertical="center" wrapText="1"/>
    </xf>
    <xf numFmtId="165" fontId="15" fillId="0" borderId="7" xfId="6" quotePrefix="1" applyNumberFormat="1" applyFont="1" applyFill="1" applyBorder="1" applyAlignment="1">
      <alignment horizontal="center" vertical="center" wrapText="1"/>
    </xf>
    <xf numFmtId="165" fontId="14" fillId="0" borderId="7" xfId="6" quotePrefix="1" applyNumberFormat="1" applyFont="1" applyFill="1" applyBorder="1" applyAlignment="1">
      <alignment horizontal="center" vertical="center" wrapText="1"/>
    </xf>
    <xf numFmtId="165" fontId="15" fillId="2" borderId="7" xfId="6" quotePrefix="1" applyNumberFormat="1" applyFont="1" applyFill="1" applyBorder="1" applyAlignment="1">
      <alignment horizontal="center" vertical="center" wrapText="1"/>
    </xf>
    <xf numFmtId="165" fontId="15" fillId="0" borderId="7" xfId="6" quotePrefix="1" applyNumberFormat="1" applyFont="1" applyBorder="1" applyAlignment="1">
      <alignment horizontal="center" vertical="center" wrapText="1"/>
    </xf>
    <xf numFmtId="165" fontId="14" fillId="0" borderId="7" xfId="6" quotePrefix="1" applyNumberFormat="1" applyFont="1" applyBorder="1" applyAlignment="1">
      <alignment horizontal="center" vertical="center" wrapText="1"/>
    </xf>
    <xf numFmtId="165" fontId="18" fillId="0" borderId="7" xfId="6" applyNumberFormat="1" applyFont="1" applyBorder="1" applyAlignment="1">
      <alignment vertical="center" wrapText="1" shrinkToFit="1"/>
    </xf>
    <xf numFmtId="165" fontId="18" fillId="2" borderId="7" xfId="6" applyNumberFormat="1" applyFont="1" applyFill="1" applyBorder="1" applyAlignment="1">
      <alignment vertical="center" wrapText="1" shrinkToFit="1"/>
    </xf>
    <xf numFmtId="165" fontId="5" fillId="0" borderId="7" xfId="6" applyNumberFormat="1" applyFont="1" applyBorder="1" applyAlignment="1">
      <alignment vertical="center" wrapText="1" shrinkToFit="1"/>
    </xf>
    <xf numFmtId="165" fontId="11" fillId="0" borderId="0" xfId="6" applyNumberFormat="1" applyFont="1" applyAlignment="1">
      <alignment horizontal="justify" vertical="center" wrapText="1" shrinkToFit="1"/>
    </xf>
    <xf numFmtId="165" fontId="18" fillId="0" borderId="0" xfId="6" applyNumberFormat="1" applyFont="1" applyAlignment="1">
      <alignment horizontal="justify" vertical="center" wrapText="1" shrinkToFit="1"/>
    </xf>
    <xf numFmtId="165" fontId="18" fillId="2" borderId="0" xfId="6" applyNumberFormat="1" applyFont="1" applyFill="1" applyAlignment="1">
      <alignment horizontal="justify" vertical="center" wrapText="1" shrinkToFit="1"/>
    </xf>
    <xf numFmtId="165" fontId="5" fillId="0" borderId="0" xfId="6" applyNumberFormat="1" applyFont="1" applyAlignment="1">
      <alignment horizontal="justify" vertical="center" wrapText="1" shrinkToFit="1"/>
    </xf>
    <xf numFmtId="165" fontId="20" fillId="0" borderId="0" xfId="6" applyNumberFormat="1" applyFont="1"/>
    <xf numFmtId="165" fontId="19" fillId="0" borderId="0" xfId="6" applyNumberFormat="1" applyFont="1"/>
    <xf numFmtId="165" fontId="31" fillId="0" borderId="0" xfId="6" applyNumberFormat="1" applyFont="1"/>
    <xf numFmtId="0" fontId="31" fillId="0" borderId="0" xfId="0" applyNumberFormat="1" applyFont="1"/>
    <xf numFmtId="0" fontId="3" fillId="0" borderId="0" xfId="0" applyFont="1" applyAlignment="1">
      <alignment horizontal="center" vertical="center" wrapText="1"/>
    </xf>
    <xf numFmtId="0" fontId="23" fillId="0" borderId="7" xfId="0" applyFont="1" applyBorder="1" applyAlignment="1">
      <alignment horizontal="left" vertical="center"/>
    </xf>
    <xf numFmtId="0" fontId="23" fillId="0" borderId="0" xfId="0" applyFont="1" applyAlignment="1">
      <alignment horizontal="left"/>
    </xf>
    <xf numFmtId="0" fontId="26" fillId="0" borderId="7" xfId="0" applyFont="1" applyBorder="1" applyAlignment="1">
      <alignment horizontal="left" vertical="center" wrapText="1"/>
    </xf>
    <xf numFmtId="49" fontId="6" fillId="0" borderId="7" xfId="0" applyNumberFormat="1" applyFont="1" applyBorder="1" applyAlignment="1">
      <alignment horizontal="left" vertical="center" wrapText="1" shrinkToFit="1"/>
    </xf>
    <xf numFmtId="0" fontId="6" fillId="0" borderId="7" xfId="0" applyNumberFormat="1" applyFont="1" applyBorder="1" applyAlignment="1">
      <alignment horizontal="left" vertical="center" wrapText="1" shrinkToFit="1"/>
    </xf>
    <xf numFmtId="0" fontId="33" fillId="0" borderId="0" xfId="5" applyFont="1" applyAlignment="1">
      <alignment vertical="center"/>
    </xf>
    <xf numFmtId="0" fontId="11" fillId="0" borderId="7" xfId="5" applyFont="1" applyBorder="1" applyAlignment="1">
      <alignment horizontal="center" vertical="center"/>
    </xf>
    <xf numFmtId="0" fontId="18" fillId="0" borderId="0" xfId="5" applyFont="1" applyAlignment="1">
      <alignment vertical="center"/>
    </xf>
    <xf numFmtId="0" fontId="33" fillId="2" borderId="7" xfId="5" applyFont="1" applyFill="1" applyBorder="1" applyAlignment="1">
      <alignment horizontal="left" wrapText="1"/>
    </xf>
    <xf numFmtId="0" fontId="33" fillId="2" borderId="7" xfId="5" applyFont="1" applyFill="1" applyBorder="1" applyAlignment="1">
      <alignment horizontal="center"/>
    </xf>
    <xf numFmtId="165" fontId="36" fillId="2" borderId="7" xfId="6" applyNumberFormat="1" applyFont="1" applyFill="1" applyBorder="1" applyAlignment="1">
      <alignment horizontal="center"/>
    </xf>
    <xf numFmtId="165" fontId="35" fillId="0" borderId="7" xfId="5" applyNumberFormat="1" applyFont="1" applyBorder="1" applyAlignment="1">
      <alignment horizontal="left" wrapText="1"/>
    </xf>
    <xf numFmtId="165" fontId="33" fillId="0" borderId="7" xfId="6" applyNumberFormat="1" applyFont="1" applyBorder="1" applyAlignment="1">
      <alignment horizontal="left"/>
    </xf>
    <xf numFmtId="165" fontId="33" fillId="0" borderId="7" xfId="5" applyNumberFormat="1" applyFont="1" applyBorder="1" applyAlignment="1">
      <alignment horizontal="left"/>
    </xf>
    <xf numFmtId="0" fontId="33" fillId="0" borderId="7" xfId="5" applyFont="1" applyBorder="1" applyAlignment="1"/>
    <xf numFmtId="0" fontId="33" fillId="0" borderId="0" xfId="5" applyFont="1" applyAlignment="1"/>
    <xf numFmtId="0" fontId="35" fillId="0" borderId="7" xfId="5" applyFont="1" applyBorder="1" applyAlignment="1"/>
    <xf numFmtId="0" fontId="35" fillId="0" borderId="0" xfId="5" applyFont="1" applyAlignment="1"/>
    <xf numFmtId="0" fontId="36" fillId="0" borderId="7" xfId="5" applyFont="1" applyBorder="1" applyAlignment="1"/>
    <xf numFmtId="0" fontId="36" fillId="0" borderId="7" xfId="5" applyFont="1" applyBorder="1" applyAlignment="1">
      <alignment wrapText="1"/>
    </xf>
    <xf numFmtId="0" fontId="36" fillId="0" borderId="0" xfId="5" applyFont="1" applyAlignment="1"/>
    <xf numFmtId="0" fontId="37" fillId="0" borderId="7" xfId="5" applyFont="1" applyBorder="1" applyAlignment="1"/>
    <xf numFmtId="0" fontId="37" fillId="0" borderId="7" xfId="5" applyFont="1" applyBorder="1" applyAlignment="1">
      <alignment wrapText="1"/>
    </xf>
    <xf numFmtId="0" fontId="37" fillId="0" borderId="0" xfId="5" applyFont="1" applyAlignment="1"/>
    <xf numFmtId="0" fontId="36" fillId="0" borderId="7" xfId="5" quotePrefix="1" applyFont="1" applyBorder="1" applyAlignment="1">
      <alignment horizontal="center" vertical="center"/>
    </xf>
    <xf numFmtId="165" fontId="36" fillId="0" borderId="7" xfId="6" applyNumberFormat="1" applyFont="1" applyBorder="1" applyAlignment="1"/>
    <xf numFmtId="165" fontId="35" fillId="0" borderId="7" xfId="5" applyNumberFormat="1" applyFont="1" applyBorder="1"/>
    <xf numFmtId="165" fontId="33" fillId="0" borderId="7" xfId="6" applyNumberFormat="1" applyFont="1" applyBorder="1" applyAlignment="1"/>
    <xf numFmtId="165" fontId="35" fillId="0" borderId="7" xfId="6" applyNumberFormat="1" applyFont="1" applyBorder="1"/>
    <xf numFmtId="165" fontId="33" fillId="0" borderId="7" xfId="5" applyNumberFormat="1" applyFont="1" applyBorder="1" applyAlignment="1"/>
    <xf numFmtId="165" fontId="38" fillId="0" borderId="7" xfId="6" applyNumberFormat="1" applyFont="1" applyBorder="1" applyAlignment="1">
      <alignment horizontal="center" vertical="center" wrapText="1"/>
    </xf>
    <xf numFmtId="165" fontId="38" fillId="0" borderId="7" xfId="6" quotePrefix="1" applyNumberFormat="1" applyFont="1" applyBorder="1" applyAlignment="1">
      <alignment horizontal="center" vertical="center" wrapText="1"/>
    </xf>
    <xf numFmtId="165" fontId="38" fillId="2" borderId="7" xfId="6" quotePrefix="1" applyNumberFormat="1" applyFont="1" applyFill="1" applyBorder="1" applyAlignment="1">
      <alignment horizontal="center" vertical="center" wrapText="1"/>
    </xf>
    <xf numFmtId="165" fontId="38" fillId="0" borderId="7" xfId="6" quotePrefix="1" applyNumberFormat="1" applyFont="1" applyFill="1" applyBorder="1" applyAlignment="1">
      <alignment horizontal="center" vertical="center" wrapText="1"/>
    </xf>
    <xf numFmtId="165" fontId="38" fillId="0" borderId="7" xfId="6" applyNumberFormat="1" applyFont="1" applyFill="1" applyBorder="1" applyAlignment="1">
      <alignment horizontal="center" vertical="center" wrapText="1"/>
    </xf>
    <xf numFmtId="165" fontId="18" fillId="0" borderId="7" xfId="6" applyNumberFormat="1" applyFont="1" applyBorder="1" applyAlignment="1">
      <alignment horizontal="center" vertical="center" wrapText="1" shrinkToFit="1"/>
    </xf>
    <xf numFmtId="0" fontId="35" fillId="0" borderId="7" xfId="5" applyFont="1" applyBorder="1" applyAlignment="1">
      <alignment horizontal="center"/>
    </xf>
    <xf numFmtId="0" fontId="33" fillId="0" borderId="7" xfId="5" applyFont="1" applyFill="1" applyBorder="1" applyAlignment="1">
      <alignment horizontal="left"/>
    </xf>
    <xf numFmtId="0" fontId="33" fillId="0" borderId="7" xfId="5" applyFont="1" applyFill="1" applyBorder="1" applyAlignment="1">
      <alignment horizontal="left" wrapText="1"/>
    </xf>
    <xf numFmtId="0" fontId="33" fillId="0" borderId="7" xfId="5" applyFont="1" applyFill="1" applyBorder="1" applyAlignment="1">
      <alignment horizontal="center"/>
    </xf>
    <xf numFmtId="165" fontId="36" fillId="0" borderId="7" xfId="6" applyNumberFormat="1" applyFont="1" applyFill="1" applyBorder="1" applyAlignment="1">
      <alignment horizontal="center"/>
    </xf>
    <xf numFmtId="165" fontId="33" fillId="0" borderId="7" xfId="6" applyNumberFormat="1" applyFont="1" applyFill="1" applyBorder="1" applyAlignment="1">
      <alignment horizontal="left"/>
    </xf>
    <xf numFmtId="165" fontId="33" fillId="0" borderId="7" xfId="5" applyNumberFormat="1" applyFont="1" applyFill="1" applyBorder="1" applyAlignment="1">
      <alignment horizontal="left"/>
    </xf>
    <xf numFmtId="0" fontId="33" fillId="0" borderId="0" xfId="5" applyFont="1" applyFill="1" applyAlignment="1">
      <alignment horizontal="left"/>
    </xf>
    <xf numFmtId="0" fontId="33" fillId="0" borderId="7" xfId="5" applyFont="1" applyBorder="1" applyAlignment="1">
      <alignment horizontal="center"/>
    </xf>
    <xf numFmtId="0" fontId="36" fillId="0" borderId="7" xfId="5" quotePrefix="1" applyFont="1" applyFill="1" applyBorder="1" applyAlignment="1"/>
    <xf numFmtId="0" fontId="36" fillId="0" borderId="7" xfId="5" applyFont="1" applyFill="1" applyBorder="1" applyAlignment="1">
      <alignment wrapText="1"/>
    </xf>
    <xf numFmtId="0" fontId="36" fillId="0" borderId="7" xfId="5" applyFont="1" applyFill="1" applyBorder="1" applyAlignment="1"/>
    <xf numFmtId="165" fontId="36" fillId="0" borderId="7" xfId="6" applyNumberFormat="1" applyFont="1" applyFill="1" applyBorder="1" applyAlignment="1"/>
    <xf numFmtId="165" fontId="36" fillId="0" borderId="7" xfId="5" applyNumberFormat="1" applyFont="1" applyFill="1" applyBorder="1" applyAlignment="1"/>
    <xf numFmtId="0" fontId="36" fillId="0" borderId="0" xfId="5" applyFont="1" applyFill="1" applyAlignment="1"/>
    <xf numFmtId="10" fontId="15" fillId="0" borderId="7" xfId="7" applyNumberFormat="1" applyFont="1" applyBorder="1" applyAlignment="1">
      <alignment horizontal="center" vertical="center" wrapText="1"/>
    </xf>
    <xf numFmtId="0" fontId="16" fillId="0" borderId="7" xfId="0" applyFont="1" applyFill="1" applyBorder="1" applyAlignment="1">
      <alignment horizontal="left" vertical="center" wrapText="1"/>
    </xf>
    <xf numFmtId="0" fontId="0" fillId="0" borderId="0" xfId="0" applyFill="1"/>
    <xf numFmtId="10" fontId="15" fillId="0" borderId="7" xfId="7" quotePrefix="1" applyNumberFormat="1" applyFont="1" applyBorder="1" applyAlignment="1">
      <alignment horizontal="center" vertical="center" wrapText="1"/>
    </xf>
    <xf numFmtId="164" fontId="10" fillId="0" borderId="7" xfId="6" applyFont="1" applyFill="1" applyBorder="1" applyAlignment="1">
      <alignment horizontal="center" vertical="center" wrapText="1"/>
    </xf>
    <xf numFmtId="164" fontId="38" fillId="0" borderId="7" xfId="6" applyFont="1" applyFill="1" applyBorder="1" applyAlignment="1">
      <alignment horizontal="center" vertical="center" wrapText="1"/>
    </xf>
    <xf numFmtId="164" fontId="38" fillId="0" borderId="7" xfId="6" quotePrefix="1" applyFont="1" applyFill="1" applyBorder="1" applyAlignment="1">
      <alignment horizontal="center" vertical="center" wrapText="1"/>
    </xf>
    <xf numFmtId="164" fontId="12" fillId="0" borderId="7" xfId="6" applyFont="1" applyFill="1" applyBorder="1" applyAlignment="1">
      <alignment horizontal="center" vertical="center" wrapText="1"/>
    </xf>
    <xf numFmtId="164" fontId="0" fillId="0" borderId="0" xfId="6" applyFont="1" applyFill="1"/>
    <xf numFmtId="0" fontId="9" fillId="0" borderId="7" xfId="6" quotePrefix="1" applyNumberFormat="1" applyFont="1" applyFill="1" applyBorder="1" applyAlignment="1">
      <alignment horizontal="left" vertical="center" wrapText="1"/>
    </xf>
    <xf numFmtId="0" fontId="39" fillId="0" borderId="7" xfId="0" applyFont="1" applyBorder="1" applyAlignment="1">
      <alignment horizontal="left" vertical="center" wrapText="1"/>
    </xf>
    <xf numFmtId="0" fontId="42" fillId="0" borderId="0" xfId="0" applyFont="1"/>
    <xf numFmtId="0" fontId="40" fillId="0" borderId="7" xfId="0" applyFont="1" applyBorder="1" applyAlignment="1">
      <alignment horizontal="left" vertical="center" wrapText="1"/>
    </xf>
    <xf numFmtId="0" fontId="40" fillId="0" borderId="7" xfId="0" applyFont="1" applyFill="1" applyBorder="1" applyAlignment="1">
      <alignment horizontal="left" vertical="center" wrapText="1"/>
    </xf>
    <xf numFmtId="0" fontId="42" fillId="0" borderId="0" xfId="0" applyFont="1" applyFill="1"/>
    <xf numFmtId="0" fontId="38" fillId="0" borderId="7" xfId="0" applyFont="1" applyBorder="1" applyAlignment="1">
      <alignment horizontal="center" vertical="center" wrapText="1"/>
    </xf>
    <xf numFmtId="0" fontId="9" fillId="0" borderId="7" xfId="0" applyFont="1" applyBorder="1" applyAlignment="1">
      <alignment horizontal="center" wrapText="1"/>
    </xf>
    <xf numFmtId="165" fontId="12" fillId="0" borderId="2" xfId="6" applyNumberFormat="1" applyFont="1" applyBorder="1" applyAlignment="1">
      <alignment horizontal="center" wrapText="1"/>
    </xf>
    <xf numFmtId="165" fontId="12" fillId="2" borderId="2" xfId="6" applyNumberFormat="1" applyFont="1" applyFill="1" applyBorder="1" applyAlignment="1">
      <alignment horizontal="center" wrapText="1"/>
    </xf>
    <xf numFmtId="165" fontId="12" fillId="0" borderId="2" xfId="6" applyNumberFormat="1" applyFont="1" applyFill="1" applyBorder="1" applyAlignment="1">
      <alignment horizontal="center" wrapText="1"/>
    </xf>
    <xf numFmtId="165" fontId="10" fillId="0" borderId="2" xfId="6" applyNumberFormat="1" applyFont="1" applyBorder="1" applyAlignment="1">
      <alignment horizontal="center" wrapText="1"/>
    </xf>
    <xf numFmtId="0" fontId="0" fillId="0" borderId="0" xfId="0" applyAlignment="1"/>
    <xf numFmtId="0" fontId="9" fillId="0" borderId="7" xfId="0" applyFont="1" applyBorder="1" applyAlignment="1">
      <alignment horizontal="left" wrapText="1"/>
    </xf>
    <xf numFmtId="165" fontId="12" fillId="0" borderId="7" xfId="6" applyNumberFormat="1" applyFont="1" applyBorder="1" applyAlignment="1">
      <alignment horizontal="center" wrapText="1"/>
    </xf>
    <xf numFmtId="165" fontId="12" fillId="0" borderId="7" xfId="6" applyNumberFormat="1" applyFont="1" applyFill="1" applyBorder="1" applyAlignment="1">
      <alignment horizontal="center" wrapText="1"/>
    </xf>
    <xf numFmtId="165" fontId="10" fillId="0" borderId="7" xfId="6" applyNumberFormat="1" applyFont="1" applyFill="1" applyBorder="1" applyAlignment="1">
      <alignment horizontal="center" wrapText="1"/>
    </xf>
    <xf numFmtId="165" fontId="10" fillId="0" borderId="7" xfId="6" applyNumberFormat="1" applyFont="1" applyBorder="1" applyAlignment="1">
      <alignment horizontal="center" wrapText="1"/>
    </xf>
    <xf numFmtId="165" fontId="38" fillId="0" borderId="7" xfId="6" applyNumberFormat="1" applyFont="1" applyBorder="1" applyAlignment="1">
      <alignment horizontal="center" wrapText="1"/>
    </xf>
    <xf numFmtId="165" fontId="15" fillId="0" borderId="7" xfId="6" applyNumberFormat="1" applyFont="1" applyBorder="1" applyAlignment="1">
      <alignment horizontal="center" wrapText="1"/>
    </xf>
    <xf numFmtId="165" fontId="14" fillId="0" borderId="7" xfId="6" applyNumberFormat="1" applyFont="1" applyBorder="1" applyAlignment="1">
      <alignment horizontal="center" wrapText="1"/>
    </xf>
    <xf numFmtId="165" fontId="38" fillId="0" borderId="7" xfId="6" quotePrefix="1" applyNumberFormat="1" applyFont="1" applyBorder="1" applyAlignment="1">
      <alignment horizontal="center" wrapText="1"/>
    </xf>
    <xf numFmtId="165" fontId="38" fillId="0" borderId="7" xfId="6" quotePrefix="1" applyNumberFormat="1" applyFont="1" applyFill="1" applyBorder="1" applyAlignment="1">
      <alignment horizontal="center" wrapText="1"/>
    </xf>
    <xf numFmtId="165" fontId="15" fillId="0" borderId="7" xfId="6" quotePrefix="1" applyNumberFormat="1" applyFont="1" applyBorder="1" applyAlignment="1">
      <alignment horizontal="center" wrapText="1"/>
    </xf>
    <xf numFmtId="165" fontId="15" fillId="0" borderId="7" xfId="6" quotePrefix="1" applyNumberFormat="1" applyFont="1" applyFill="1" applyBorder="1" applyAlignment="1">
      <alignment horizontal="center" wrapText="1"/>
    </xf>
    <xf numFmtId="165" fontId="15" fillId="0" borderId="7" xfId="6" applyNumberFormat="1" applyFont="1" applyFill="1" applyBorder="1" applyAlignment="1">
      <alignment horizontal="center" wrapText="1"/>
    </xf>
    <xf numFmtId="165" fontId="15" fillId="2" borderId="7" xfId="6" quotePrefix="1" applyNumberFormat="1" applyFont="1" applyFill="1" applyBorder="1" applyAlignment="1">
      <alignment horizontal="center" wrapText="1"/>
    </xf>
    <xf numFmtId="165" fontId="12" fillId="0" borderId="7" xfId="6" quotePrefix="1" applyNumberFormat="1" applyFont="1" applyBorder="1" applyAlignment="1">
      <alignment horizontal="center" wrapText="1"/>
    </xf>
    <xf numFmtId="165" fontId="14" fillId="0" borderId="7" xfId="6" quotePrefix="1" applyNumberFormat="1" applyFont="1" applyBorder="1" applyAlignment="1">
      <alignment horizontal="center" wrapText="1"/>
    </xf>
    <xf numFmtId="165" fontId="14" fillId="0" borderId="7" xfId="6" applyNumberFormat="1" applyFont="1" applyFill="1" applyBorder="1" applyAlignment="1">
      <alignment horizontal="center" wrapText="1"/>
    </xf>
    <xf numFmtId="0" fontId="43" fillId="0" borderId="7" xfId="0" applyFont="1" applyBorder="1" applyAlignment="1">
      <alignment horizontal="center" wrapText="1"/>
    </xf>
    <xf numFmtId="9" fontId="43" fillId="0" borderId="7" xfId="0" applyNumberFormat="1" applyFont="1" applyBorder="1" applyAlignment="1">
      <alignment horizontal="center" vertical="center" wrapText="1"/>
    </xf>
    <xf numFmtId="0" fontId="43" fillId="0" borderId="7" xfId="0" applyFont="1" applyBorder="1" applyAlignment="1">
      <alignment horizontal="center" vertical="center" wrapText="1"/>
    </xf>
    <xf numFmtId="164" fontId="43" fillId="0" borderId="7" xfId="6" applyFont="1" applyFill="1" applyBorder="1" applyAlignment="1">
      <alignment horizontal="center" vertical="center" wrapText="1"/>
    </xf>
    <xf numFmtId="0" fontId="44" fillId="0" borderId="7" xfId="0" applyFont="1" applyBorder="1" applyAlignment="1">
      <alignment horizontal="center"/>
    </xf>
    <xf numFmtId="9" fontId="43" fillId="2" borderId="7" xfId="0" applyNumberFormat="1" applyFont="1" applyFill="1" applyBorder="1" applyAlignment="1">
      <alignment horizontal="center" vertical="center" wrapText="1"/>
    </xf>
    <xf numFmtId="4" fontId="38" fillId="0" borderId="7" xfId="0" applyNumberFormat="1" applyFont="1" applyBorder="1" applyAlignment="1">
      <alignment horizontal="center" vertical="center" wrapText="1"/>
    </xf>
    <xf numFmtId="0" fontId="43" fillId="0" borderId="7" xfId="1" applyFont="1" applyBorder="1" applyAlignment="1">
      <alignment horizontal="center" vertical="center" wrapText="1"/>
    </xf>
    <xf numFmtId="165" fontId="43" fillId="0" borderId="7" xfId="0" applyNumberFormat="1" applyFont="1" applyBorder="1" applyAlignment="1">
      <alignment horizontal="center" vertical="center" wrapText="1"/>
    </xf>
    <xf numFmtId="0" fontId="44" fillId="0" borderId="7" xfId="0" applyFont="1" applyFill="1" applyBorder="1" applyAlignment="1">
      <alignment horizontal="center"/>
    </xf>
    <xf numFmtId="0" fontId="45" fillId="0" borderId="7" xfId="0" applyFont="1" applyBorder="1" applyAlignment="1">
      <alignment horizontal="center" wrapText="1"/>
    </xf>
    <xf numFmtId="0" fontId="44" fillId="0" borderId="4" xfId="0" applyFont="1" applyBorder="1" applyAlignment="1">
      <alignment horizontal="center" vertical="center"/>
    </xf>
    <xf numFmtId="9" fontId="43" fillId="0" borderId="7" xfId="0" applyNumberFormat="1" applyFont="1" applyBorder="1" applyAlignment="1">
      <alignment horizontal="center" wrapText="1"/>
    </xf>
    <xf numFmtId="49" fontId="45" fillId="0" borderId="7" xfId="0" applyNumberFormat="1" applyFont="1" applyBorder="1" applyAlignment="1">
      <alignment vertical="center" wrapText="1" shrinkToFit="1"/>
    </xf>
    <xf numFmtId="0" fontId="45" fillId="0" borderId="7" xfId="0" applyNumberFormat="1" applyFont="1" applyBorder="1" applyAlignment="1">
      <alignment vertical="center" wrapText="1" shrinkToFit="1"/>
    </xf>
    <xf numFmtId="9" fontId="38" fillId="0" borderId="0" xfId="0" applyNumberFormat="1" applyFont="1" applyFill="1" applyAlignment="1">
      <alignment horizontal="center" vertical="center"/>
    </xf>
    <xf numFmtId="10" fontId="38" fillId="0" borderId="7" xfId="7" applyNumberFormat="1" applyFont="1" applyBorder="1" applyAlignment="1">
      <alignment horizontal="center" vertical="center" wrapText="1"/>
    </xf>
    <xf numFmtId="0" fontId="33" fillId="0" borderId="7" xfId="5" quotePrefix="1" applyFont="1" applyBorder="1" applyAlignment="1">
      <alignment horizontal="left"/>
    </xf>
    <xf numFmtId="0" fontId="36" fillId="0" borderId="7" xfId="5" applyFont="1" applyBorder="1" applyAlignment="1">
      <alignment horizontal="center"/>
    </xf>
    <xf numFmtId="0" fontId="36" fillId="0" borderId="7" xfId="5" applyFont="1" applyFill="1" applyBorder="1" applyAlignment="1">
      <alignment horizontal="center"/>
    </xf>
    <xf numFmtId="0" fontId="46" fillId="0" borderId="7" xfId="5" applyFont="1" applyBorder="1" applyAlignment="1"/>
    <xf numFmtId="0" fontId="46" fillId="0" borderId="7" xfId="5" applyFont="1" applyBorder="1" applyAlignment="1">
      <alignment wrapText="1"/>
    </xf>
    <xf numFmtId="0" fontId="46" fillId="0" borderId="7" xfId="5" applyFont="1" applyBorder="1" applyAlignment="1">
      <alignment horizontal="center" wrapText="1"/>
    </xf>
    <xf numFmtId="0" fontId="46" fillId="0" borderId="0" xfId="5" applyFont="1" applyAlignment="1"/>
    <xf numFmtId="166" fontId="33" fillId="0" borderId="7" xfId="6" applyNumberFormat="1" applyFont="1" applyBorder="1" applyAlignment="1">
      <alignment horizontal="left" wrapText="1"/>
    </xf>
    <xf numFmtId="164" fontId="33" fillId="0" borderId="7" xfId="6" applyNumberFormat="1" applyFont="1" applyBorder="1" applyAlignment="1">
      <alignment horizontal="left"/>
    </xf>
    <xf numFmtId="165" fontId="33" fillId="0" borderId="0" xfId="5" applyNumberFormat="1" applyFont="1"/>
    <xf numFmtId="0" fontId="3"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7" xfId="0" applyFont="1" applyBorder="1" applyAlignment="1">
      <alignment horizontal="center" vertical="center" wrapText="1"/>
    </xf>
    <xf numFmtId="165" fontId="11" fillId="0" borderId="7" xfId="6" applyNumberFormat="1" applyFont="1" applyBorder="1" applyAlignment="1">
      <alignment horizontal="center" vertical="center" wrapText="1"/>
    </xf>
    <xf numFmtId="165" fontId="11" fillId="0" borderId="3" xfId="6" applyNumberFormat="1" applyFont="1" applyBorder="1" applyAlignment="1">
      <alignment horizontal="center" vertical="center" wrapText="1"/>
    </xf>
    <xf numFmtId="165" fontId="11" fillId="0" borderId="4" xfId="6" applyNumberFormat="1" applyFont="1" applyBorder="1" applyAlignment="1">
      <alignment horizontal="center" vertical="center" wrapText="1"/>
    </xf>
    <xf numFmtId="0" fontId="11" fillId="0" borderId="3" xfId="6" applyNumberFormat="1" applyFont="1" applyBorder="1" applyAlignment="1">
      <alignment horizontal="center" vertical="center" wrapText="1" shrinkToFit="1"/>
    </xf>
    <xf numFmtId="0" fontId="11" fillId="0" borderId="4" xfId="6" applyNumberFormat="1" applyFont="1" applyBorder="1" applyAlignment="1">
      <alignment horizontal="center" vertical="center" wrapText="1" shrinkToFit="1"/>
    </xf>
    <xf numFmtId="0" fontId="11" fillId="3" borderId="3" xfId="6" applyNumberFormat="1" applyFont="1" applyFill="1" applyBorder="1" applyAlignment="1">
      <alignment horizontal="center" vertical="center" wrapText="1" shrinkToFit="1"/>
    </xf>
    <xf numFmtId="0" fontId="11" fillId="3" borderId="4" xfId="6" applyNumberFormat="1" applyFont="1" applyFill="1" applyBorder="1" applyAlignment="1">
      <alignment horizontal="center" vertical="center" wrapText="1" shrinkToFi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4" fontId="11" fillId="3" borderId="9" xfId="1" applyNumberFormat="1" applyFont="1" applyFill="1" applyBorder="1" applyAlignment="1">
      <alignment horizontal="center" vertical="center" wrapText="1"/>
    </xf>
    <xf numFmtId="4" fontId="11" fillId="3" borderId="10" xfId="1" applyNumberFormat="1" applyFont="1" applyFill="1" applyBorder="1" applyAlignment="1">
      <alignment horizontal="center" vertical="center" wrapText="1"/>
    </xf>
    <xf numFmtId="4" fontId="11" fillId="3" borderId="11" xfId="1" applyNumberFormat="1" applyFont="1" applyFill="1" applyBorder="1" applyAlignment="1">
      <alignment horizontal="center" vertical="center" wrapText="1"/>
    </xf>
    <xf numFmtId="4" fontId="11" fillId="3" borderId="12" xfId="1" applyNumberFormat="1" applyFont="1" applyFill="1" applyBorder="1" applyAlignment="1">
      <alignment horizontal="center" vertical="center" wrapText="1"/>
    </xf>
    <xf numFmtId="4" fontId="11" fillId="3" borderId="13" xfId="1" applyNumberFormat="1" applyFont="1" applyFill="1" applyBorder="1" applyAlignment="1">
      <alignment horizontal="center" vertical="center" wrapText="1"/>
    </xf>
    <xf numFmtId="4" fontId="11" fillId="3" borderId="8" xfId="1" applyNumberFormat="1" applyFont="1" applyFill="1" applyBorder="1" applyAlignment="1">
      <alignment horizontal="center" vertical="center" wrapText="1"/>
    </xf>
    <xf numFmtId="4" fontId="18" fillId="0" borderId="3" xfId="0" applyNumberFormat="1" applyFont="1" applyBorder="1" applyAlignment="1">
      <alignment horizontal="center" vertical="center" wrapText="1"/>
    </xf>
    <xf numFmtId="4" fontId="12" fillId="0" borderId="4"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4" fontId="15" fillId="0" borderId="3" xfId="0" applyNumberFormat="1" applyFont="1" applyBorder="1" applyAlignment="1">
      <alignment horizontal="center" vertical="center" wrapText="1"/>
    </xf>
    <xf numFmtId="4" fontId="15" fillId="0" borderId="4" xfId="0" applyNumberFormat="1" applyFont="1" applyBorder="1" applyAlignment="1">
      <alignment horizontal="center" vertical="center" wrapText="1"/>
    </xf>
    <xf numFmtId="4" fontId="11" fillId="0" borderId="6" xfId="1" applyNumberFormat="1" applyFont="1" applyBorder="1" applyAlignment="1">
      <alignment horizontal="center" vertical="center" wrapText="1"/>
    </xf>
    <xf numFmtId="4" fontId="12" fillId="0" borderId="2" xfId="1" applyNumberFormat="1" applyFont="1" applyBorder="1" applyAlignment="1">
      <alignment horizontal="center" vertical="center" wrapText="1"/>
    </xf>
    <xf numFmtId="4" fontId="12" fillId="0" borderId="5" xfId="1" applyNumberFormat="1" applyFont="1" applyBorder="1" applyAlignment="1">
      <alignment horizontal="center" vertical="center" wrapText="1"/>
    </xf>
    <xf numFmtId="4" fontId="12" fillId="0" borderId="6" xfId="1" applyNumberFormat="1" applyFont="1" applyBorder="1" applyAlignment="1">
      <alignment horizontal="center" vertical="center" wrapText="1"/>
    </xf>
    <xf numFmtId="4" fontId="11" fillId="0" borderId="11" xfId="1" applyNumberFormat="1" applyFont="1" applyBorder="1" applyAlignment="1">
      <alignment horizontal="center" vertical="center" wrapText="1"/>
    </xf>
    <xf numFmtId="4" fontId="11" fillId="0" borderId="12" xfId="1" applyNumberFormat="1" applyFont="1" applyBorder="1" applyAlignment="1">
      <alignment horizontal="center" vertical="center" wrapText="1"/>
    </xf>
    <xf numFmtId="4" fontId="11" fillId="0" borderId="13" xfId="1" applyNumberFormat="1" applyFont="1" applyBorder="1" applyAlignment="1">
      <alignment horizontal="center" vertical="center" wrapText="1"/>
    </xf>
    <xf numFmtId="4" fontId="11" fillId="0" borderId="8" xfId="1" applyNumberFormat="1" applyFont="1" applyBorder="1" applyAlignment="1">
      <alignment horizontal="center" vertical="center" wrapText="1"/>
    </xf>
    <xf numFmtId="3" fontId="12" fillId="0" borderId="3" xfId="2" quotePrefix="1" applyNumberFormat="1" applyFont="1" applyFill="1" applyBorder="1" applyAlignment="1">
      <alignment horizontal="center" vertical="center" wrapText="1"/>
    </xf>
    <xf numFmtId="3" fontId="12" fillId="0" borderId="4" xfId="2" quotePrefix="1" applyNumberFormat="1" applyFont="1" applyFill="1" applyBorder="1" applyAlignment="1">
      <alignment horizontal="center" vertical="center" wrapText="1"/>
    </xf>
    <xf numFmtId="0" fontId="12" fillId="2" borderId="3" xfId="0" quotePrefix="1" applyNumberFormat="1" applyFont="1" applyFill="1" applyBorder="1" applyAlignment="1">
      <alignment horizontal="center" vertical="center" wrapText="1"/>
    </xf>
    <xf numFmtId="0" fontId="12" fillId="2" borderId="4" xfId="0" quotePrefix="1" applyNumberFormat="1" applyFont="1" applyFill="1" applyBorder="1" applyAlignment="1">
      <alignment horizontal="center" vertical="center" wrapText="1"/>
    </xf>
    <xf numFmtId="0" fontId="12" fillId="0" borderId="3" xfId="0" quotePrefix="1" applyNumberFormat="1" applyFont="1" applyBorder="1" applyAlignment="1">
      <alignment horizontal="center" vertical="center" wrapText="1"/>
    </xf>
    <xf numFmtId="0" fontId="12" fillId="0" borderId="4" xfId="0" quotePrefix="1" applyNumberFormat="1" applyFont="1" applyBorder="1" applyAlignment="1">
      <alignment horizontal="center" vertical="center" wrapText="1"/>
    </xf>
    <xf numFmtId="4" fontId="11" fillId="0" borderId="3" xfId="0" applyNumberFormat="1" applyFont="1" applyBorder="1" applyAlignment="1">
      <alignment horizontal="center" vertical="center" wrapText="1" shrinkToFit="1"/>
    </xf>
    <xf numFmtId="4" fontId="11" fillId="0" borderId="4" xfId="0" applyNumberFormat="1" applyFont="1" applyBorder="1" applyAlignment="1">
      <alignment horizontal="center" vertical="center" wrapText="1" shrinkToFit="1"/>
    </xf>
    <xf numFmtId="4" fontId="12" fillId="0" borderId="3" xfId="2" applyNumberFormat="1" applyFont="1" applyFill="1" applyBorder="1" applyAlignment="1">
      <alignment horizontal="center" vertical="center" wrapText="1"/>
    </xf>
    <xf numFmtId="4" fontId="12" fillId="0" borderId="4" xfId="2" applyNumberFormat="1" applyFont="1" applyFill="1" applyBorder="1" applyAlignment="1">
      <alignment horizontal="center" vertical="center" wrapText="1"/>
    </xf>
    <xf numFmtId="3" fontId="15" fillId="0" borderId="3" xfId="2" quotePrefix="1" applyNumberFormat="1" applyFont="1" applyFill="1" applyBorder="1" applyAlignment="1">
      <alignment horizontal="center" vertical="center" wrapText="1"/>
    </xf>
    <xf numFmtId="3" fontId="15" fillId="0" borderId="4" xfId="2" quotePrefix="1" applyNumberFormat="1" applyFont="1" applyFill="1" applyBorder="1" applyAlignment="1">
      <alignment horizontal="center" vertical="center" wrapText="1"/>
    </xf>
    <xf numFmtId="0" fontId="15" fillId="0" borderId="3" xfId="2" quotePrefix="1" applyNumberFormat="1" applyFont="1" applyFill="1" applyBorder="1" applyAlignment="1">
      <alignment horizontal="center" vertical="center" wrapText="1"/>
    </xf>
    <xf numFmtId="0" fontId="15" fillId="0" borderId="4" xfId="2" quotePrefix="1" applyNumberFormat="1" applyFont="1" applyFill="1" applyBorder="1" applyAlignment="1">
      <alignment horizontal="center" vertical="center" wrapText="1"/>
    </xf>
    <xf numFmtId="0" fontId="15" fillId="0" borderId="3" xfId="0" quotePrefix="1" applyNumberFormat="1" applyFont="1" applyBorder="1" applyAlignment="1">
      <alignment horizontal="center" vertical="center" wrapText="1"/>
    </xf>
    <xf numFmtId="0" fontId="15" fillId="0" borderId="4" xfId="0" quotePrefix="1" applyNumberFormat="1" applyFont="1" applyBorder="1" applyAlignment="1">
      <alignment horizontal="center" vertical="center" wrapText="1"/>
    </xf>
    <xf numFmtId="4" fontId="15" fillId="2" borderId="3" xfId="0" applyNumberFormat="1" applyFont="1" applyFill="1" applyBorder="1" applyAlignment="1">
      <alignment horizontal="center" vertical="center" wrapText="1"/>
    </xf>
    <xf numFmtId="4" fontId="15" fillId="2" borderId="4" xfId="0" applyNumberFormat="1" applyFont="1" applyFill="1" applyBorder="1" applyAlignment="1">
      <alignment horizontal="center" vertical="center" wrapText="1"/>
    </xf>
    <xf numFmtId="0" fontId="34" fillId="0" borderId="0" xfId="5" applyFont="1" applyAlignment="1">
      <alignment horizontal="center"/>
    </xf>
    <xf numFmtId="0" fontId="35" fillId="0" borderId="7" xfId="5" applyFont="1" applyBorder="1" applyAlignment="1">
      <alignment horizontal="center"/>
    </xf>
    <xf numFmtId="0" fontId="35" fillId="0" borderId="2" xfId="5" applyFont="1" applyBorder="1" applyAlignment="1">
      <alignment horizontal="center"/>
    </xf>
    <xf numFmtId="0" fontId="35" fillId="0" borderId="6" xfId="5" applyFont="1" applyBorder="1" applyAlignment="1">
      <alignment horizontal="center"/>
    </xf>
    <xf numFmtId="0" fontId="35" fillId="0" borderId="7" xfId="5" applyFont="1" applyBorder="1" applyAlignment="1">
      <alignment horizontal="center" wrapText="1"/>
    </xf>
    <xf numFmtId="0" fontId="35" fillId="0" borderId="7" xfId="5" applyFont="1" applyBorder="1" applyAlignment="1">
      <alignment horizontal="center" vertical="center"/>
    </xf>
    <xf numFmtId="0" fontId="35" fillId="0" borderId="2" xfId="5" applyFont="1" applyBorder="1" applyAlignment="1">
      <alignment horizontal="center" vertical="center"/>
    </xf>
    <xf numFmtId="0" fontId="35" fillId="0" borderId="6" xfId="5" applyFont="1" applyBorder="1" applyAlignment="1">
      <alignment horizontal="center" vertical="center"/>
    </xf>
    <xf numFmtId="0" fontId="35" fillId="0" borderId="7" xfId="5" applyFont="1" applyBorder="1" applyAlignment="1">
      <alignment horizontal="center" vertical="center" wrapText="1"/>
    </xf>
    <xf numFmtId="0" fontId="33" fillId="0" borderId="1" xfId="5" applyFont="1" applyBorder="1" applyAlignment="1">
      <alignment horizontal="right"/>
    </xf>
  </cellXfs>
  <cellStyles count="8">
    <cellStyle name="Comma" xfId="6" builtinId="3"/>
    <cellStyle name="Comma 7" xfId="2"/>
    <cellStyle name="Normal" xfId="0" builtinId="0"/>
    <cellStyle name="Normal 2" xfId="5"/>
    <cellStyle name="Normal 5" xfId="4"/>
    <cellStyle name="Normal_Tong ket thuc trang NTM 2011" xfId="1"/>
    <cellStyle name="Percent" xfId="7" builtinId="5"/>
    <cellStyle name="Percent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tabSelected="1" zoomScale="85" zoomScaleNormal="85" workbookViewId="0">
      <selection activeCell="J14" sqref="J14"/>
    </sheetView>
  </sheetViews>
  <sheetFormatPr defaultRowHeight="15.75" x14ac:dyDescent="0.25"/>
  <cols>
    <col min="1" max="1" width="45" customWidth="1"/>
    <col min="2" max="2" width="9.125" customWidth="1"/>
    <col min="3" max="3" width="6.75" style="62" customWidth="1"/>
    <col min="4" max="4" width="7.25" style="62" customWidth="1"/>
    <col min="5" max="6" width="6.5" style="62" customWidth="1"/>
    <col min="7" max="7" width="6.625" style="62" customWidth="1"/>
    <col min="8" max="8" width="7.375" style="62" customWidth="1"/>
    <col min="9" max="9" width="7" style="62" customWidth="1"/>
    <col min="10" max="10" width="7.375" style="62" customWidth="1"/>
    <col min="11" max="11" width="6.625" style="62" customWidth="1"/>
    <col min="12" max="12" width="6.5" style="62" customWidth="1"/>
    <col min="13" max="13" width="7" style="62" customWidth="1"/>
    <col min="14" max="14" width="6.25" style="62" customWidth="1"/>
    <col min="15" max="16" width="6.75" style="62" customWidth="1"/>
    <col min="17" max="17" width="6.125" style="62" customWidth="1"/>
    <col min="18" max="18" width="7.125" style="62" customWidth="1"/>
  </cols>
  <sheetData>
    <row r="1" spans="1:18" ht="21" customHeight="1" x14ac:dyDescent="0.25">
      <c r="A1" s="45" t="s">
        <v>103</v>
      </c>
    </row>
    <row r="2" spans="1:18" ht="33.75" customHeight="1" x14ac:dyDescent="0.25">
      <c r="A2" s="214" t="s">
        <v>111</v>
      </c>
      <c r="B2" s="214"/>
      <c r="C2" s="214"/>
      <c r="D2" s="214"/>
      <c r="E2" s="214"/>
      <c r="F2" s="214"/>
      <c r="G2" s="214"/>
      <c r="H2" s="214"/>
      <c r="I2" s="214"/>
      <c r="J2" s="214"/>
      <c r="K2" s="214"/>
      <c r="L2" s="214"/>
      <c r="M2" s="214"/>
      <c r="N2" s="214"/>
      <c r="O2" s="214"/>
      <c r="P2" s="214"/>
      <c r="Q2" s="214"/>
      <c r="R2" s="214"/>
    </row>
    <row r="3" spans="1:18" ht="18.75" x14ac:dyDescent="0.25">
      <c r="A3" s="96"/>
      <c r="B3" s="96"/>
      <c r="C3" s="96"/>
      <c r="D3" s="96"/>
      <c r="E3" s="96"/>
      <c r="F3" s="96"/>
      <c r="G3" s="96"/>
      <c r="H3" s="96"/>
      <c r="I3" s="96"/>
      <c r="J3" s="96"/>
      <c r="K3" s="96"/>
      <c r="L3" s="96"/>
      <c r="M3" s="96"/>
      <c r="N3" s="96"/>
      <c r="O3" s="96"/>
      <c r="P3" s="96"/>
      <c r="Q3" s="96"/>
      <c r="R3" s="96"/>
    </row>
    <row r="4" spans="1:18" x14ac:dyDescent="0.25">
      <c r="A4" s="215"/>
      <c r="B4" s="215"/>
      <c r="C4" s="215"/>
      <c r="D4" s="215"/>
      <c r="E4" s="215"/>
      <c r="F4" s="215"/>
      <c r="G4" s="215"/>
      <c r="H4" s="215"/>
      <c r="I4" s="215"/>
      <c r="J4" s="215"/>
      <c r="K4" s="215"/>
      <c r="L4" s="215"/>
      <c r="M4" s="215"/>
      <c r="N4" s="215"/>
      <c r="O4" s="215"/>
      <c r="P4" s="215"/>
      <c r="Q4" s="215"/>
      <c r="R4" s="215"/>
    </row>
    <row r="5" spans="1:18" ht="76.5" customHeight="1" x14ac:dyDescent="0.25">
      <c r="A5" s="216" t="s">
        <v>0</v>
      </c>
      <c r="B5" s="217" t="s">
        <v>5</v>
      </c>
      <c r="C5" s="218" t="s">
        <v>134</v>
      </c>
      <c r="D5" s="218"/>
      <c r="E5" s="219" t="s">
        <v>120</v>
      </c>
      <c r="F5" s="220"/>
      <c r="G5" s="219" t="s">
        <v>121</v>
      </c>
      <c r="H5" s="220"/>
      <c r="I5" s="219" t="s">
        <v>100</v>
      </c>
      <c r="J5" s="220"/>
      <c r="K5" s="218" t="s">
        <v>100</v>
      </c>
      <c r="L5" s="218"/>
      <c r="M5" s="218" t="s">
        <v>100</v>
      </c>
      <c r="N5" s="218"/>
      <c r="O5" s="218" t="s">
        <v>100</v>
      </c>
      <c r="P5" s="218"/>
      <c r="Q5" s="218" t="s">
        <v>100</v>
      </c>
      <c r="R5" s="218"/>
    </row>
    <row r="6" spans="1:18" ht="33" customHeight="1" x14ac:dyDescent="0.25">
      <c r="A6" s="216"/>
      <c r="B6" s="217"/>
      <c r="C6" s="63" t="s">
        <v>6</v>
      </c>
      <c r="D6" s="63" t="s">
        <v>7</v>
      </c>
      <c r="E6" s="63" t="s">
        <v>6</v>
      </c>
      <c r="F6" s="63" t="s">
        <v>7</v>
      </c>
      <c r="G6" s="63" t="s">
        <v>6</v>
      </c>
      <c r="H6" s="63" t="s">
        <v>7</v>
      </c>
      <c r="I6" s="63" t="s">
        <v>6</v>
      </c>
      <c r="J6" s="63" t="s">
        <v>7</v>
      </c>
      <c r="K6" s="64" t="s">
        <v>6</v>
      </c>
      <c r="L6" s="63" t="s">
        <v>7</v>
      </c>
      <c r="M6" s="63" t="s">
        <v>6</v>
      </c>
      <c r="N6" s="63" t="s">
        <v>7</v>
      </c>
      <c r="O6" s="65" t="s">
        <v>6</v>
      </c>
      <c r="P6" s="63" t="s">
        <v>7</v>
      </c>
      <c r="Q6" s="66" t="s">
        <v>6</v>
      </c>
      <c r="R6" s="66" t="s">
        <v>7</v>
      </c>
    </row>
    <row r="7" spans="1:18" s="169" customFormat="1" x14ac:dyDescent="0.25">
      <c r="A7" s="164" t="s">
        <v>8</v>
      </c>
      <c r="B7" s="187"/>
      <c r="C7" s="165"/>
      <c r="D7" s="165"/>
      <c r="E7" s="165"/>
      <c r="F7" s="165"/>
      <c r="G7" s="165"/>
      <c r="H7" s="165"/>
      <c r="I7" s="165"/>
      <c r="J7" s="165"/>
      <c r="K7" s="166"/>
      <c r="L7" s="165"/>
      <c r="M7" s="165"/>
      <c r="N7" s="165"/>
      <c r="O7" s="167"/>
      <c r="P7" s="165"/>
      <c r="Q7" s="168"/>
      <c r="R7" s="168"/>
    </row>
    <row r="8" spans="1:18" s="169" customFormat="1" x14ac:dyDescent="0.25">
      <c r="A8" s="170" t="s">
        <v>11</v>
      </c>
      <c r="B8" s="187"/>
      <c r="C8" s="171"/>
      <c r="D8" s="171"/>
      <c r="E8" s="171"/>
      <c r="F8" s="171"/>
      <c r="G8" s="171"/>
      <c r="H8" s="171"/>
      <c r="I8" s="171"/>
      <c r="J8" s="171"/>
      <c r="K8" s="171"/>
      <c r="L8" s="171"/>
      <c r="M8" s="171"/>
      <c r="N8" s="171"/>
      <c r="O8" s="172"/>
      <c r="P8" s="171"/>
      <c r="Q8" s="173"/>
      <c r="R8" s="174"/>
    </row>
    <row r="9" spans="1:18" s="159" customFormat="1" ht="85.5" customHeight="1" x14ac:dyDescent="0.25">
      <c r="A9" s="158" t="s">
        <v>162</v>
      </c>
      <c r="B9" s="163" t="s">
        <v>12</v>
      </c>
      <c r="C9" s="68" t="s">
        <v>1</v>
      </c>
      <c r="D9" s="83" t="s">
        <v>135</v>
      </c>
      <c r="E9" s="127" t="s">
        <v>1</v>
      </c>
      <c r="F9" s="127" t="s">
        <v>135</v>
      </c>
      <c r="G9" s="127" t="s">
        <v>1</v>
      </c>
      <c r="H9" s="127" t="s">
        <v>135</v>
      </c>
      <c r="I9" s="63"/>
      <c r="J9" s="63"/>
      <c r="K9" s="63"/>
      <c r="L9" s="63"/>
      <c r="M9" s="63"/>
      <c r="N9" s="63"/>
      <c r="O9" s="65"/>
      <c r="P9" s="63"/>
      <c r="Q9" s="65"/>
      <c r="R9" s="63"/>
    </row>
    <row r="10" spans="1:18" s="159" customFormat="1" ht="53.25" customHeight="1" x14ac:dyDescent="0.25">
      <c r="A10" s="160" t="s">
        <v>163</v>
      </c>
      <c r="B10" s="163" t="s">
        <v>14</v>
      </c>
      <c r="C10" s="68" t="s">
        <v>1</v>
      </c>
      <c r="D10" s="83" t="s">
        <v>136</v>
      </c>
      <c r="E10" s="127" t="s">
        <v>137</v>
      </c>
      <c r="F10" s="128" t="s">
        <v>157</v>
      </c>
      <c r="G10" s="127" t="s">
        <v>1</v>
      </c>
      <c r="H10" s="128" t="s">
        <v>148</v>
      </c>
      <c r="I10" s="63"/>
      <c r="J10" s="63"/>
      <c r="K10" s="63"/>
      <c r="L10" s="63"/>
      <c r="M10" s="63"/>
      <c r="N10" s="63"/>
      <c r="O10" s="65"/>
      <c r="P10" s="63"/>
      <c r="Q10" s="65"/>
      <c r="R10" s="63"/>
    </row>
    <row r="11" spans="1:18" s="162" customFormat="1" ht="51.75" customHeight="1" x14ac:dyDescent="0.25">
      <c r="A11" s="161" t="s">
        <v>164</v>
      </c>
      <c r="B11" s="202">
        <v>0.7</v>
      </c>
      <c r="C11" s="69" t="s">
        <v>137</v>
      </c>
      <c r="D11" s="80" t="s">
        <v>138</v>
      </c>
      <c r="E11" s="69" t="s">
        <v>137</v>
      </c>
      <c r="F11" s="80" t="s">
        <v>158</v>
      </c>
      <c r="G11" s="69" t="s">
        <v>137</v>
      </c>
      <c r="H11" s="80" t="s">
        <v>165</v>
      </c>
      <c r="I11" s="69"/>
      <c r="J11" s="69"/>
      <c r="K11" s="69"/>
      <c r="L11" s="69"/>
      <c r="M11" s="65"/>
      <c r="N11" s="65"/>
      <c r="O11" s="69"/>
      <c r="P11" s="69"/>
      <c r="Q11" s="69"/>
      <c r="R11" s="69"/>
    </row>
    <row r="12" spans="1:18" ht="22.5" customHeight="1" x14ac:dyDescent="0.25">
      <c r="A12" s="2" t="s">
        <v>17</v>
      </c>
      <c r="B12" s="188">
        <v>1</v>
      </c>
      <c r="C12" s="127" t="s">
        <v>1</v>
      </c>
      <c r="D12" s="128" t="s">
        <v>135</v>
      </c>
      <c r="E12" s="127" t="s">
        <v>1</v>
      </c>
      <c r="F12" s="128" t="s">
        <v>135</v>
      </c>
      <c r="G12" s="127" t="s">
        <v>1</v>
      </c>
      <c r="H12" s="128" t="s">
        <v>135</v>
      </c>
      <c r="I12" s="63"/>
      <c r="J12" s="63"/>
      <c r="K12" s="63"/>
      <c r="L12" s="63"/>
      <c r="M12" s="63"/>
      <c r="N12" s="63"/>
      <c r="O12" s="65"/>
      <c r="P12" s="63"/>
      <c r="Q12" s="66"/>
      <c r="R12" s="66"/>
    </row>
    <row r="13" spans="1:18" ht="96.75" customHeight="1" x14ac:dyDescent="0.25">
      <c r="A13" s="2" t="s">
        <v>168</v>
      </c>
      <c r="B13" s="189" t="s">
        <v>4</v>
      </c>
      <c r="C13" s="127" t="s">
        <v>1</v>
      </c>
      <c r="D13" s="128" t="s">
        <v>135</v>
      </c>
      <c r="E13" s="127" t="s">
        <v>1</v>
      </c>
      <c r="F13" s="128" t="s">
        <v>135</v>
      </c>
      <c r="G13" s="127" t="s">
        <v>137</v>
      </c>
      <c r="H13" s="128" t="s">
        <v>161</v>
      </c>
      <c r="I13" s="63"/>
      <c r="J13" s="63"/>
      <c r="K13" s="63"/>
      <c r="L13" s="63"/>
      <c r="M13" s="63"/>
      <c r="N13" s="63"/>
      <c r="O13" s="65"/>
      <c r="P13" s="63"/>
      <c r="Q13" s="66"/>
      <c r="R13" s="66"/>
    </row>
    <row r="14" spans="1:18" s="156" customFormat="1" ht="54" customHeight="1" x14ac:dyDescent="0.25">
      <c r="A14" s="157" t="s">
        <v>19</v>
      </c>
      <c r="B14" s="190" t="s">
        <v>4</v>
      </c>
      <c r="C14" s="153" t="s">
        <v>1</v>
      </c>
      <c r="D14" s="154" t="s">
        <v>135</v>
      </c>
      <c r="E14" s="153" t="s">
        <v>1</v>
      </c>
      <c r="F14" s="154" t="s">
        <v>135</v>
      </c>
      <c r="G14" s="153" t="s">
        <v>1</v>
      </c>
      <c r="H14" s="154" t="s">
        <v>135</v>
      </c>
      <c r="I14" s="155"/>
      <c r="J14" s="155"/>
      <c r="K14" s="155"/>
      <c r="L14" s="155"/>
      <c r="M14" s="155"/>
      <c r="N14" s="155"/>
      <c r="O14" s="155"/>
      <c r="P14" s="155"/>
      <c r="Q14" s="152"/>
      <c r="R14" s="152"/>
    </row>
    <row r="15" spans="1:18" x14ac:dyDescent="0.25">
      <c r="A15" s="2" t="s">
        <v>23</v>
      </c>
      <c r="B15" s="188" t="s">
        <v>1</v>
      </c>
      <c r="C15" s="127"/>
      <c r="D15" s="127"/>
      <c r="E15" s="63"/>
      <c r="F15" s="63"/>
      <c r="G15" s="63"/>
      <c r="H15" s="63"/>
      <c r="I15" s="63"/>
      <c r="J15" s="63"/>
      <c r="K15" s="63"/>
      <c r="L15" s="63"/>
      <c r="M15" s="63"/>
      <c r="N15" s="63"/>
      <c r="O15" s="65"/>
      <c r="P15" s="63"/>
      <c r="Q15" s="67"/>
      <c r="R15" s="66"/>
    </row>
    <row r="16" spans="1:18" x14ac:dyDescent="0.25">
      <c r="A16" s="97" t="s">
        <v>20</v>
      </c>
      <c r="B16" s="188" t="s">
        <v>24</v>
      </c>
      <c r="C16" s="127"/>
      <c r="D16" s="127"/>
      <c r="E16" s="68"/>
      <c r="F16" s="68"/>
      <c r="G16" s="68"/>
      <c r="H16" s="68"/>
      <c r="I16" s="68"/>
      <c r="J16" s="68"/>
      <c r="K16" s="68"/>
      <c r="L16" s="68"/>
      <c r="M16" s="68"/>
      <c r="N16" s="63"/>
      <c r="O16" s="68"/>
      <c r="P16" s="68"/>
      <c r="Q16" s="71"/>
      <c r="R16" s="71"/>
    </row>
    <row r="17" spans="1:18" x14ac:dyDescent="0.25">
      <c r="A17" s="98" t="s">
        <v>21</v>
      </c>
      <c r="B17" s="191" t="s">
        <v>25</v>
      </c>
      <c r="C17" s="127" t="s">
        <v>1</v>
      </c>
      <c r="D17" s="128" t="s">
        <v>135</v>
      </c>
      <c r="E17" s="127" t="s">
        <v>1</v>
      </c>
      <c r="F17" s="128" t="s">
        <v>135</v>
      </c>
      <c r="G17" s="127" t="s">
        <v>1</v>
      </c>
      <c r="H17" s="128" t="s">
        <v>135</v>
      </c>
      <c r="I17" s="68"/>
      <c r="J17" s="68"/>
      <c r="K17" s="68"/>
      <c r="L17" s="68"/>
      <c r="M17" s="68"/>
      <c r="N17" s="63"/>
      <c r="O17" s="68"/>
      <c r="P17" s="72"/>
      <c r="Q17" s="71"/>
      <c r="R17" s="73"/>
    </row>
    <row r="18" spans="1:18" ht="38.25" x14ac:dyDescent="0.25">
      <c r="A18" s="23" t="s">
        <v>26</v>
      </c>
      <c r="B18" s="192">
        <v>0.8</v>
      </c>
      <c r="C18" s="129" t="s">
        <v>1</v>
      </c>
      <c r="D18" s="129" t="s">
        <v>139</v>
      </c>
      <c r="E18" s="127" t="s">
        <v>1</v>
      </c>
      <c r="F18" s="82" t="s">
        <v>147</v>
      </c>
      <c r="G18" s="127" t="s">
        <v>1</v>
      </c>
      <c r="H18" s="128" t="s">
        <v>135</v>
      </c>
      <c r="I18" s="75"/>
      <c r="J18" s="75"/>
      <c r="K18" s="75"/>
      <c r="L18" s="75"/>
      <c r="M18" s="74"/>
      <c r="N18" s="64"/>
      <c r="O18" s="75"/>
      <c r="P18" s="75"/>
      <c r="Q18" s="76"/>
      <c r="R18" s="76"/>
    </row>
    <row r="19" spans="1:18" ht="36" x14ac:dyDescent="0.25">
      <c r="A19" s="25" t="s">
        <v>22</v>
      </c>
      <c r="B19" s="192">
        <v>0.8</v>
      </c>
      <c r="C19" s="128" t="s">
        <v>1</v>
      </c>
      <c r="D19" s="128" t="s">
        <v>140</v>
      </c>
      <c r="E19" s="127" t="s">
        <v>1</v>
      </c>
      <c r="F19" s="83" t="s">
        <v>148</v>
      </c>
      <c r="G19" s="68" t="s">
        <v>137</v>
      </c>
      <c r="H19" s="148">
        <f>39/233</f>
        <v>0.16738197424892703</v>
      </c>
      <c r="I19" s="68"/>
      <c r="J19" s="68"/>
      <c r="K19" s="75"/>
      <c r="L19" s="68"/>
      <c r="M19" s="77"/>
      <c r="N19" s="63"/>
      <c r="O19" s="68"/>
      <c r="P19" s="68"/>
      <c r="Q19" s="71"/>
      <c r="R19" s="71"/>
    </row>
    <row r="20" spans="1:18" ht="40.5" customHeight="1" x14ac:dyDescent="0.25">
      <c r="A20" s="8" t="s">
        <v>27</v>
      </c>
      <c r="B20" s="193" t="s">
        <v>1</v>
      </c>
      <c r="C20" s="127" t="s">
        <v>1</v>
      </c>
      <c r="D20" s="127"/>
      <c r="E20" s="127" t="s">
        <v>1</v>
      </c>
      <c r="F20" s="127"/>
      <c r="G20" s="127" t="s">
        <v>1</v>
      </c>
      <c r="H20" s="127"/>
      <c r="I20" s="63"/>
      <c r="J20" s="63"/>
      <c r="K20" s="64"/>
      <c r="L20" s="63"/>
      <c r="M20" s="63"/>
      <c r="N20" s="63"/>
      <c r="O20" s="65"/>
      <c r="P20" s="63"/>
      <c r="Q20" s="67"/>
      <c r="R20" s="66"/>
    </row>
    <row r="21" spans="1:18" ht="39" customHeight="1" x14ac:dyDescent="0.25">
      <c r="A21" s="2" t="s">
        <v>47</v>
      </c>
      <c r="B21" s="194" t="s">
        <v>1</v>
      </c>
      <c r="C21" s="127" t="s">
        <v>1</v>
      </c>
      <c r="D21" s="128" t="s">
        <v>141</v>
      </c>
      <c r="E21" s="127" t="s">
        <v>1</v>
      </c>
      <c r="F21" s="203">
        <f>37/646</f>
        <v>5.7275541795665637E-2</v>
      </c>
      <c r="G21" s="127" t="s">
        <v>1</v>
      </c>
      <c r="H21" s="203">
        <f>16/233</f>
        <v>6.8669527896995708E-2</v>
      </c>
      <c r="I21" s="63"/>
      <c r="J21" s="63"/>
      <c r="K21" s="64"/>
      <c r="L21" s="63"/>
      <c r="M21" s="64"/>
      <c r="N21" s="63"/>
      <c r="O21" s="64"/>
      <c r="P21" s="63"/>
      <c r="Q21" s="78"/>
      <c r="R21" s="66"/>
    </row>
    <row r="22" spans="1:18" x14ac:dyDescent="0.25">
      <c r="A22" s="2" t="s">
        <v>28</v>
      </c>
      <c r="B22" s="188"/>
      <c r="C22" s="127"/>
      <c r="D22" s="127"/>
      <c r="E22" s="63"/>
      <c r="F22" s="63"/>
      <c r="G22" s="63"/>
      <c r="H22" s="63"/>
      <c r="I22" s="63"/>
      <c r="J22" s="63"/>
      <c r="K22" s="63"/>
      <c r="L22" s="63"/>
      <c r="M22" s="63"/>
      <c r="N22" s="63"/>
      <c r="O22" s="65"/>
      <c r="P22" s="63"/>
      <c r="Q22" s="66"/>
      <c r="R22" s="66"/>
    </row>
    <row r="23" spans="1:18" ht="36" x14ac:dyDescent="0.25">
      <c r="A23" s="25" t="s">
        <v>29</v>
      </c>
      <c r="B23" s="195" t="s">
        <v>1</v>
      </c>
      <c r="C23" s="130" t="s">
        <v>1</v>
      </c>
      <c r="D23" s="127"/>
      <c r="E23" s="127" t="s">
        <v>1</v>
      </c>
      <c r="F23" s="68"/>
      <c r="G23" s="127" t="s">
        <v>1</v>
      </c>
      <c r="H23" s="68"/>
      <c r="I23" s="80"/>
      <c r="J23" s="68"/>
      <c r="K23" s="80"/>
      <c r="L23" s="68"/>
      <c r="M23" s="79"/>
      <c r="N23" s="63"/>
      <c r="O23" s="80"/>
      <c r="P23" s="68"/>
      <c r="Q23" s="81"/>
      <c r="R23" s="71"/>
    </row>
    <row r="24" spans="1:18" x14ac:dyDescent="0.25">
      <c r="A24" s="25" t="s">
        <v>30</v>
      </c>
      <c r="B24" s="195" t="s">
        <v>1</v>
      </c>
      <c r="C24" s="130" t="s">
        <v>1</v>
      </c>
      <c r="D24" s="127"/>
      <c r="E24" s="127" t="s">
        <v>1</v>
      </c>
      <c r="F24" s="68"/>
      <c r="G24" s="127" t="s">
        <v>1</v>
      </c>
      <c r="H24" s="68"/>
      <c r="I24" s="80"/>
      <c r="J24" s="68"/>
      <c r="K24" s="82"/>
      <c r="L24" s="68"/>
      <c r="M24" s="79"/>
      <c r="N24" s="63"/>
      <c r="O24" s="80"/>
      <c r="P24" s="68"/>
      <c r="Q24" s="81"/>
      <c r="R24" s="71"/>
    </row>
    <row r="25" spans="1:18" x14ac:dyDescent="0.25">
      <c r="A25" s="3" t="s">
        <v>31</v>
      </c>
      <c r="B25" s="191" t="s">
        <v>33</v>
      </c>
      <c r="C25" s="127" t="s">
        <v>1</v>
      </c>
      <c r="D25" s="128" t="s">
        <v>144</v>
      </c>
      <c r="E25" s="127" t="s">
        <v>1</v>
      </c>
      <c r="F25" s="83" t="s">
        <v>142</v>
      </c>
      <c r="G25" s="131" t="s">
        <v>1</v>
      </c>
      <c r="H25" s="151">
        <f>175/233</f>
        <v>0.75107296137339052</v>
      </c>
      <c r="I25" s="68"/>
      <c r="J25" s="83"/>
      <c r="K25" s="75"/>
      <c r="L25" s="83"/>
      <c r="M25" s="63"/>
      <c r="N25" s="77"/>
      <c r="O25" s="69"/>
      <c r="P25" s="83"/>
      <c r="Q25" s="71"/>
      <c r="R25" s="84"/>
    </row>
    <row r="26" spans="1:18" s="150" customFormat="1" x14ac:dyDescent="0.25">
      <c r="A26" s="149" t="s">
        <v>32</v>
      </c>
      <c r="B26" s="196" t="s">
        <v>3</v>
      </c>
      <c r="C26" s="131" t="s">
        <v>1</v>
      </c>
      <c r="D26" s="130" t="s">
        <v>143</v>
      </c>
      <c r="E26" s="131" t="s">
        <v>1</v>
      </c>
      <c r="F26" s="130" t="s">
        <v>150</v>
      </c>
      <c r="G26" s="131" t="s">
        <v>1</v>
      </c>
      <c r="H26" s="130" t="s">
        <v>151</v>
      </c>
      <c r="I26" s="65"/>
      <c r="J26" s="65"/>
      <c r="K26" s="65"/>
      <c r="L26" s="65"/>
      <c r="M26" s="65"/>
      <c r="N26" s="65"/>
      <c r="O26" s="65"/>
      <c r="P26" s="65"/>
      <c r="Q26" s="67"/>
      <c r="R26" s="67"/>
    </row>
    <row r="27" spans="1:18" s="169" customFormat="1" x14ac:dyDescent="0.25">
      <c r="A27" s="170" t="s">
        <v>34</v>
      </c>
      <c r="B27" s="197"/>
      <c r="C27" s="175"/>
      <c r="D27" s="175"/>
      <c r="E27" s="176"/>
      <c r="F27" s="176"/>
      <c r="G27" s="176"/>
      <c r="H27" s="176"/>
      <c r="I27" s="176"/>
      <c r="J27" s="176"/>
      <c r="K27" s="176"/>
      <c r="L27" s="176"/>
      <c r="M27" s="176"/>
      <c r="N27" s="171"/>
      <c r="O27" s="176"/>
      <c r="P27" s="176"/>
      <c r="Q27" s="177"/>
      <c r="R27" s="177"/>
    </row>
    <row r="28" spans="1:18" x14ac:dyDescent="0.25">
      <c r="A28" s="98" t="s">
        <v>48</v>
      </c>
      <c r="B28" s="191" t="s">
        <v>49</v>
      </c>
      <c r="C28" s="127" t="s">
        <v>1</v>
      </c>
      <c r="D28" s="128" t="s">
        <v>145</v>
      </c>
      <c r="E28" s="127" t="s">
        <v>1</v>
      </c>
      <c r="F28" s="83" t="s">
        <v>149</v>
      </c>
      <c r="G28" s="131" t="s">
        <v>1</v>
      </c>
      <c r="H28" s="83" t="s">
        <v>148</v>
      </c>
      <c r="I28" s="68"/>
      <c r="J28" s="68"/>
      <c r="K28" s="68"/>
      <c r="L28" s="68"/>
      <c r="M28" s="68"/>
      <c r="N28" s="63"/>
      <c r="O28" s="69"/>
      <c r="P28" s="68"/>
      <c r="Q28" s="71"/>
      <c r="R28" s="71"/>
    </row>
    <row r="29" spans="1:18" ht="24" x14ac:dyDescent="0.25">
      <c r="A29" s="25" t="s">
        <v>50</v>
      </c>
      <c r="B29" s="191" t="s">
        <v>2</v>
      </c>
      <c r="C29" s="127" t="s">
        <v>1</v>
      </c>
      <c r="D29" s="128" t="s">
        <v>135</v>
      </c>
      <c r="E29" s="127" t="s">
        <v>1</v>
      </c>
      <c r="F29" s="128" t="s">
        <v>135</v>
      </c>
      <c r="G29" s="127" t="s">
        <v>1</v>
      </c>
      <c r="H29" s="128" t="s">
        <v>135</v>
      </c>
      <c r="I29" s="63"/>
      <c r="J29" s="63"/>
      <c r="K29" s="64"/>
      <c r="L29" s="63"/>
      <c r="M29" s="63"/>
      <c r="N29" s="63"/>
      <c r="O29" s="63"/>
      <c r="P29" s="63"/>
      <c r="Q29" s="66"/>
      <c r="R29" s="66"/>
    </row>
    <row r="30" spans="1:18" ht="24" x14ac:dyDescent="0.25">
      <c r="A30" s="25" t="s">
        <v>35</v>
      </c>
      <c r="B30" s="189" t="s">
        <v>1</v>
      </c>
      <c r="C30" s="127" t="s">
        <v>1</v>
      </c>
      <c r="D30" s="128" t="s">
        <v>135</v>
      </c>
      <c r="E30" s="127" t="s">
        <v>1</v>
      </c>
      <c r="F30" s="128" t="s">
        <v>135</v>
      </c>
      <c r="G30" s="127" t="s">
        <v>1</v>
      </c>
      <c r="H30" s="128" t="s">
        <v>135</v>
      </c>
      <c r="I30" s="63"/>
      <c r="J30" s="63"/>
      <c r="K30" s="64"/>
      <c r="L30" s="63"/>
      <c r="M30" s="63"/>
      <c r="N30" s="63"/>
      <c r="O30" s="63"/>
      <c r="P30" s="63"/>
      <c r="Q30" s="66"/>
      <c r="R30" s="66"/>
    </row>
    <row r="31" spans="1:18" ht="24" x14ac:dyDescent="0.25">
      <c r="A31" s="32" t="s">
        <v>36</v>
      </c>
      <c r="B31" s="188" t="s">
        <v>1</v>
      </c>
      <c r="C31" s="131" t="s">
        <v>1</v>
      </c>
      <c r="D31" s="128" t="s">
        <v>135</v>
      </c>
      <c r="E31" s="131" t="s">
        <v>1</v>
      </c>
      <c r="F31" s="128" t="s">
        <v>135</v>
      </c>
      <c r="G31" s="131" t="s">
        <v>1</v>
      </c>
      <c r="H31" s="128" t="s">
        <v>135</v>
      </c>
      <c r="I31" s="68"/>
      <c r="J31" s="83"/>
      <c r="K31" s="75"/>
      <c r="L31" s="68"/>
      <c r="M31" s="65"/>
      <c r="N31" s="63"/>
      <c r="O31" s="69"/>
      <c r="P31" s="68"/>
      <c r="Q31" s="70"/>
      <c r="R31" s="71"/>
    </row>
    <row r="32" spans="1:18" ht="48" x14ac:dyDescent="0.25">
      <c r="A32" s="99" t="s">
        <v>37</v>
      </c>
      <c r="B32" s="198" t="s">
        <v>2</v>
      </c>
      <c r="C32" s="127" t="s">
        <v>1</v>
      </c>
      <c r="D32" s="128" t="s">
        <v>146</v>
      </c>
      <c r="E32" s="131" t="s">
        <v>1</v>
      </c>
      <c r="F32" s="68"/>
      <c r="G32" s="131" t="s">
        <v>1</v>
      </c>
      <c r="H32" s="68"/>
      <c r="I32" s="68"/>
      <c r="J32" s="68"/>
      <c r="K32" s="75"/>
      <c r="L32" s="68"/>
      <c r="M32" s="63"/>
      <c r="N32" s="63"/>
      <c r="O32" s="80"/>
      <c r="P32" s="68"/>
      <c r="Q32" s="84"/>
      <c r="R32" s="71"/>
    </row>
    <row r="33" spans="1:18" ht="24" x14ac:dyDescent="0.25">
      <c r="A33" s="34" t="s">
        <v>38</v>
      </c>
      <c r="B33" s="198" t="s">
        <v>2</v>
      </c>
      <c r="C33" s="127" t="s">
        <v>1</v>
      </c>
      <c r="D33" s="128" t="s">
        <v>135</v>
      </c>
      <c r="E33" s="127" t="s">
        <v>1</v>
      </c>
      <c r="F33" s="128" t="s">
        <v>135</v>
      </c>
      <c r="G33" s="127" t="s">
        <v>1</v>
      </c>
      <c r="H33" s="128" t="s">
        <v>135</v>
      </c>
      <c r="I33" s="63"/>
      <c r="J33" s="63"/>
      <c r="K33" s="64"/>
      <c r="L33" s="63"/>
      <c r="M33" s="64"/>
      <c r="N33" s="63"/>
      <c r="O33" s="64"/>
      <c r="P33" s="63"/>
      <c r="Q33" s="78"/>
      <c r="R33" s="66"/>
    </row>
    <row r="34" spans="1:18" ht="24" x14ac:dyDescent="0.25">
      <c r="A34" s="25" t="s">
        <v>39</v>
      </c>
      <c r="B34" s="188">
        <v>1</v>
      </c>
      <c r="C34" s="128" t="s">
        <v>1</v>
      </c>
      <c r="D34" s="128" t="s">
        <v>135</v>
      </c>
      <c r="E34" s="131" t="s">
        <v>1</v>
      </c>
      <c r="F34" s="128" t="s">
        <v>135</v>
      </c>
      <c r="G34" s="127" t="s">
        <v>1</v>
      </c>
      <c r="H34" s="128" t="s">
        <v>135</v>
      </c>
      <c r="I34" s="68"/>
      <c r="J34" s="68"/>
      <c r="K34" s="82"/>
      <c r="L34" s="68"/>
      <c r="M34" s="79"/>
      <c r="N34" s="63"/>
      <c r="O34" s="80"/>
      <c r="P34" s="68"/>
      <c r="Q34" s="81"/>
      <c r="R34" s="71"/>
    </row>
    <row r="35" spans="1:18" s="169" customFormat="1" x14ac:dyDescent="0.25">
      <c r="A35" s="170" t="s">
        <v>40</v>
      </c>
      <c r="B35" s="199"/>
      <c r="C35" s="178"/>
      <c r="D35" s="179"/>
      <c r="E35" s="180"/>
      <c r="F35" s="181"/>
      <c r="G35" s="180"/>
      <c r="H35" s="181"/>
      <c r="I35" s="180"/>
      <c r="J35" s="182"/>
      <c r="K35" s="183"/>
      <c r="L35" s="182"/>
      <c r="M35" s="184"/>
      <c r="N35" s="172"/>
      <c r="O35" s="181"/>
      <c r="P35" s="182"/>
      <c r="Q35" s="185"/>
      <c r="R35" s="186"/>
    </row>
    <row r="36" spans="1:18" ht="48" x14ac:dyDescent="0.25">
      <c r="A36" s="25" t="s">
        <v>41</v>
      </c>
      <c r="B36" s="188" t="s">
        <v>1</v>
      </c>
      <c r="C36" s="128" t="s">
        <v>1</v>
      </c>
      <c r="D36" s="130" t="s">
        <v>135</v>
      </c>
      <c r="E36" s="128" t="s">
        <v>1</v>
      </c>
      <c r="F36" s="130" t="s">
        <v>135</v>
      </c>
      <c r="G36" s="127" t="s">
        <v>1</v>
      </c>
      <c r="H36" s="128" t="s">
        <v>135</v>
      </c>
      <c r="I36" s="83"/>
      <c r="J36" s="69"/>
      <c r="K36" s="82"/>
      <c r="L36" s="69"/>
      <c r="M36" s="77"/>
      <c r="N36" s="65"/>
      <c r="O36" s="80"/>
      <c r="P36" s="69"/>
      <c r="Q36" s="84"/>
      <c r="R36" s="70"/>
    </row>
    <row r="37" spans="1:18" ht="60" x14ac:dyDescent="0.25">
      <c r="A37" s="3" t="s">
        <v>51</v>
      </c>
      <c r="B37" s="188" t="s">
        <v>1</v>
      </c>
      <c r="C37" s="127" t="s">
        <v>1</v>
      </c>
      <c r="D37" s="130"/>
      <c r="E37" s="127" t="s">
        <v>1</v>
      </c>
      <c r="F37" s="130"/>
      <c r="G37" s="127" t="s">
        <v>1</v>
      </c>
      <c r="H37" s="69"/>
      <c r="I37" s="68"/>
      <c r="J37" s="80"/>
      <c r="K37" s="75"/>
      <c r="L37" s="80"/>
      <c r="M37" s="63"/>
      <c r="N37" s="79"/>
      <c r="O37" s="69"/>
      <c r="P37" s="80"/>
      <c r="Q37" s="71"/>
      <c r="R37" s="81"/>
    </row>
    <row r="38" spans="1:18" x14ac:dyDescent="0.25">
      <c r="A38" s="100" t="s">
        <v>9</v>
      </c>
      <c r="B38" s="200"/>
      <c r="C38" s="132">
        <v>9</v>
      </c>
      <c r="D38" s="85"/>
      <c r="E38" s="85"/>
      <c r="F38" s="85"/>
      <c r="G38" s="85"/>
      <c r="H38" s="85"/>
      <c r="I38" s="85"/>
      <c r="J38" s="85"/>
      <c r="K38" s="86"/>
      <c r="L38" s="85"/>
      <c r="M38" s="85"/>
      <c r="N38" s="85"/>
      <c r="O38" s="85"/>
      <c r="P38" s="85"/>
      <c r="Q38" s="87"/>
      <c r="R38" s="87"/>
    </row>
    <row r="39" spans="1:18" s="95" customFormat="1" x14ac:dyDescent="0.25">
      <c r="A39" s="101" t="s">
        <v>108</v>
      </c>
      <c r="B39" s="201"/>
      <c r="C39" s="223">
        <v>2022</v>
      </c>
      <c r="D39" s="224"/>
      <c r="E39" s="221"/>
      <c r="F39" s="222"/>
      <c r="G39" s="221"/>
      <c r="H39" s="222"/>
      <c r="I39" s="221"/>
      <c r="J39" s="222"/>
      <c r="K39" s="221"/>
      <c r="L39" s="222"/>
      <c r="M39" s="221"/>
      <c r="N39" s="222"/>
      <c r="O39" s="221"/>
      <c r="P39" s="222"/>
      <c r="Q39" s="221"/>
      <c r="R39" s="222"/>
    </row>
    <row r="40" spans="1:18" ht="17.25" x14ac:dyDescent="0.25">
      <c r="A40" s="10" t="s">
        <v>10</v>
      </c>
      <c r="B40" s="11"/>
      <c r="C40" s="88"/>
      <c r="D40" s="88"/>
      <c r="E40" s="89"/>
      <c r="F40" s="89"/>
      <c r="G40" s="89"/>
      <c r="H40" s="89"/>
      <c r="I40" s="89"/>
      <c r="J40" s="89"/>
      <c r="K40" s="90"/>
      <c r="L40" s="89"/>
      <c r="M40" s="88"/>
      <c r="N40" s="88"/>
      <c r="O40" s="89"/>
      <c r="P40" s="89"/>
      <c r="Q40" s="91"/>
      <c r="R40" s="91"/>
    </row>
    <row r="41" spans="1:18" x14ac:dyDescent="0.25">
      <c r="A41" s="12"/>
      <c r="B41" s="12"/>
      <c r="C41" s="92"/>
      <c r="D41" s="92"/>
      <c r="M41" s="92"/>
      <c r="N41" s="92"/>
      <c r="Q41" s="93"/>
      <c r="R41" s="93"/>
    </row>
    <row r="42" spans="1:18" ht="19.5" customHeight="1" x14ac:dyDescent="0.25">
      <c r="A42" s="45" t="s">
        <v>166</v>
      </c>
      <c r="B42">
        <v>3</v>
      </c>
      <c r="C42" s="94" t="s">
        <v>102</v>
      </c>
    </row>
    <row r="43" spans="1:18" ht="19.5" customHeight="1" x14ac:dyDescent="0.25">
      <c r="A43" s="45" t="s">
        <v>167</v>
      </c>
      <c r="B43">
        <v>0</v>
      </c>
      <c r="C43" s="94" t="s">
        <v>102</v>
      </c>
    </row>
    <row r="44" spans="1:18" ht="19.5" customHeight="1" x14ac:dyDescent="0.25">
      <c r="A44" s="45" t="s">
        <v>101</v>
      </c>
      <c r="B44">
        <v>0</v>
      </c>
      <c r="C44" s="94" t="s">
        <v>102</v>
      </c>
    </row>
  </sheetData>
  <mergeCells count="20">
    <mergeCell ref="C39:D39"/>
    <mergeCell ref="E39:F39"/>
    <mergeCell ref="G39:H39"/>
    <mergeCell ref="I39:J39"/>
    <mergeCell ref="K39:L39"/>
    <mergeCell ref="M39:N39"/>
    <mergeCell ref="O39:P39"/>
    <mergeCell ref="Q39:R39"/>
    <mergeCell ref="M5:N5"/>
    <mergeCell ref="O5:P5"/>
    <mergeCell ref="Q5:R5"/>
    <mergeCell ref="A2:R2"/>
    <mergeCell ref="A4:R4"/>
    <mergeCell ref="A5:A6"/>
    <mergeCell ref="B5:B6"/>
    <mergeCell ref="C5:D5"/>
    <mergeCell ref="E5:F5"/>
    <mergeCell ref="G5:H5"/>
    <mergeCell ref="I5:J5"/>
    <mergeCell ref="K5:L5"/>
  </mergeCells>
  <pageMargins left="0.2" right="0.2" top="0.25" bottom="0.25" header="0.3" footer="0.05"/>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opLeftCell="B34" workbookViewId="0">
      <selection activeCell="B2" sqref="B2:G3"/>
    </sheetView>
  </sheetViews>
  <sheetFormatPr defaultRowHeight="15.75" x14ac:dyDescent="0.25"/>
  <cols>
    <col min="1" max="1" width="9" hidden="1" customWidth="1"/>
    <col min="2" max="2" width="55.875" customWidth="1"/>
    <col min="3" max="3" width="13.5" customWidth="1"/>
    <col min="4" max="4" width="22.125" customWidth="1"/>
    <col min="5" max="5" width="22.5" customWidth="1"/>
    <col min="6" max="6" width="10.875" customWidth="1"/>
    <col min="7" max="7" width="10.5" customWidth="1"/>
    <col min="9" max="9" width="13.25" customWidth="1"/>
  </cols>
  <sheetData>
    <row r="1" spans="1:11" x14ac:dyDescent="0.25">
      <c r="B1" s="45" t="s">
        <v>104</v>
      </c>
    </row>
    <row r="2" spans="1:11" ht="18.75" customHeight="1" x14ac:dyDescent="0.25">
      <c r="A2" s="40"/>
      <c r="B2" s="239" t="s">
        <v>106</v>
      </c>
      <c r="C2" s="240"/>
      <c r="D2" s="240"/>
      <c r="E2" s="240"/>
      <c r="F2" s="240"/>
      <c r="G2" s="241"/>
      <c r="H2" s="228" t="s">
        <v>45</v>
      </c>
      <c r="I2" s="229"/>
      <c r="J2" s="35"/>
    </row>
    <row r="3" spans="1:11" s="39" customFormat="1" ht="54.75" customHeight="1" x14ac:dyDescent="0.25">
      <c r="B3" s="242"/>
      <c r="C3" s="243"/>
      <c r="D3" s="243"/>
      <c r="E3" s="243"/>
      <c r="F3" s="243"/>
      <c r="G3" s="244"/>
      <c r="H3" s="230"/>
      <c r="I3" s="231"/>
      <c r="J3" s="35"/>
      <c r="K3"/>
    </row>
    <row r="4" spans="1:11" ht="28.15" customHeight="1" x14ac:dyDescent="0.25">
      <c r="B4" s="225" t="s">
        <v>0</v>
      </c>
      <c r="C4" s="237" t="s">
        <v>5</v>
      </c>
      <c r="D4" s="253" t="s">
        <v>42</v>
      </c>
      <c r="E4" s="254"/>
      <c r="F4" s="249" t="s">
        <v>43</v>
      </c>
      <c r="G4" s="249"/>
      <c r="H4" s="230"/>
      <c r="I4" s="231"/>
      <c r="J4" s="35"/>
    </row>
    <row r="5" spans="1:11" x14ac:dyDescent="0.25">
      <c r="B5" s="226"/>
      <c r="C5" s="237"/>
      <c r="D5" s="253"/>
      <c r="E5" s="254"/>
      <c r="F5" s="250" t="s">
        <v>44</v>
      </c>
      <c r="G5" s="250" t="s">
        <v>7</v>
      </c>
      <c r="H5" s="230"/>
      <c r="I5" s="231"/>
      <c r="J5" s="35"/>
    </row>
    <row r="6" spans="1:11" x14ac:dyDescent="0.25">
      <c r="B6" s="226"/>
      <c r="C6" s="237"/>
      <c r="D6" s="253"/>
      <c r="E6" s="254"/>
      <c r="F6" s="251"/>
      <c r="G6" s="251"/>
      <c r="H6" s="230"/>
      <c r="I6" s="231"/>
      <c r="J6" s="35"/>
    </row>
    <row r="7" spans="1:11" x14ac:dyDescent="0.25">
      <c r="B7" s="226"/>
      <c r="C7" s="237"/>
      <c r="D7" s="253"/>
      <c r="E7" s="254"/>
      <c r="F7" s="251"/>
      <c r="G7" s="251"/>
      <c r="H7" s="230"/>
      <c r="I7" s="231"/>
      <c r="J7" s="35"/>
    </row>
    <row r="8" spans="1:11" x14ac:dyDescent="0.25">
      <c r="B8" s="227"/>
      <c r="C8" s="238"/>
      <c r="D8" s="255"/>
      <c r="E8" s="256"/>
      <c r="F8" s="252"/>
      <c r="G8" s="252"/>
      <c r="H8" s="232"/>
      <c r="I8" s="233"/>
      <c r="J8" s="35"/>
    </row>
    <row r="9" spans="1:11" x14ac:dyDescent="0.25">
      <c r="B9" s="2" t="s">
        <v>11</v>
      </c>
      <c r="C9" s="41"/>
      <c r="D9" s="42"/>
      <c r="E9" s="43"/>
      <c r="F9" s="44"/>
      <c r="G9" s="44"/>
      <c r="H9" s="42"/>
      <c r="I9" s="43"/>
      <c r="J9" s="35"/>
    </row>
    <row r="10" spans="1:11" ht="60" x14ac:dyDescent="0.25">
      <c r="B10" s="7" t="s">
        <v>13</v>
      </c>
      <c r="C10" s="41" t="s">
        <v>12</v>
      </c>
      <c r="D10" s="234" t="s">
        <v>46</v>
      </c>
      <c r="E10" s="235"/>
      <c r="F10" s="37"/>
      <c r="G10" s="37"/>
      <c r="H10" s="236"/>
      <c r="I10" s="235"/>
      <c r="J10" s="35"/>
    </row>
    <row r="11" spans="1:11" ht="48" x14ac:dyDescent="0.25">
      <c r="B11" s="2" t="s">
        <v>15</v>
      </c>
      <c r="C11" s="41" t="s">
        <v>14</v>
      </c>
      <c r="D11" s="236"/>
      <c r="E11" s="235"/>
      <c r="F11" s="37"/>
      <c r="G11" s="37"/>
      <c r="H11" s="236"/>
      <c r="I11" s="235"/>
      <c r="J11" s="35"/>
    </row>
    <row r="12" spans="1:11" ht="36" x14ac:dyDescent="0.25">
      <c r="B12" s="2" t="s">
        <v>16</v>
      </c>
      <c r="C12" s="27">
        <v>0.7</v>
      </c>
      <c r="D12" s="236"/>
      <c r="E12" s="235"/>
      <c r="F12" s="37"/>
      <c r="G12" s="37"/>
      <c r="H12" s="247"/>
      <c r="I12" s="248"/>
      <c r="J12" s="35"/>
    </row>
    <row r="13" spans="1:11" x14ac:dyDescent="0.25">
      <c r="B13" s="2" t="s">
        <v>17</v>
      </c>
      <c r="C13" s="4">
        <v>1</v>
      </c>
      <c r="D13" s="245"/>
      <c r="E13" s="246"/>
      <c r="F13" s="38"/>
      <c r="G13" s="38"/>
      <c r="H13" s="236"/>
      <c r="I13" s="235"/>
      <c r="J13" s="35"/>
    </row>
    <row r="14" spans="1:11" ht="84" x14ac:dyDescent="0.25">
      <c r="B14" s="2" t="s">
        <v>18</v>
      </c>
      <c r="C14" s="41" t="s">
        <v>4</v>
      </c>
      <c r="D14" s="236"/>
      <c r="E14" s="235"/>
      <c r="F14" s="37"/>
      <c r="G14" s="37"/>
      <c r="H14" s="236"/>
      <c r="I14" s="235"/>
      <c r="J14" s="35"/>
    </row>
    <row r="15" spans="1:11" ht="48" x14ac:dyDescent="0.25">
      <c r="B15" s="2" t="s">
        <v>19</v>
      </c>
      <c r="C15" s="41" t="s">
        <v>4</v>
      </c>
      <c r="D15" s="236"/>
      <c r="E15" s="235"/>
      <c r="F15" s="37"/>
      <c r="G15" s="37"/>
      <c r="H15" s="236"/>
      <c r="I15" s="235"/>
      <c r="J15" s="35"/>
    </row>
    <row r="16" spans="1:11" x14ac:dyDescent="0.25">
      <c r="B16" s="2" t="s">
        <v>23</v>
      </c>
      <c r="C16" s="4" t="s">
        <v>1</v>
      </c>
      <c r="D16" s="236"/>
      <c r="E16" s="235"/>
      <c r="F16" s="13"/>
      <c r="G16" s="13"/>
      <c r="H16" s="236"/>
      <c r="I16" s="235"/>
      <c r="J16" s="35"/>
    </row>
    <row r="17" spans="2:10" x14ac:dyDescent="0.25">
      <c r="B17" s="24" t="s">
        <v>20</v>
      </c>
      <c r="C17" s="4" t="s">
        <v>24</v>
      </c>
      <c r="D17" s="236"/>
      <c r="E17" s="235"/>
      <c r="F17" s="13"/>
      <c r="G17" s="13"/>
      <c r="H17" s="247"/>
      <c r="I17" s="248"/>
      <c r="J17" s="35"/>
    </row>
    <row r="18" spans="2:10" x14ac:dyDescent="0.25">
      <c r="B18" s="22" t="s">
        <v>21</v>
      </c>
      <c r="C18" s="28" t="s">
        <v>25</v>
      </c>
      <c r="D18" s="236"/>
      <c r="E18" s="235"/>
      <c r="F18" s="13"/>
      <c r="G18" s="13"/>
      <c r="H18" s="247"/>
      <c r="I18" s="248"/>
      <c r="J18" s="35"/>
    </row>
    <row r="19" spans="2:10" ht="25.5" x14ac:dyDescent="0.25">
      <c r="B19" s="23" t="s">
        <v>26</v>
      </c>
      <c r="C19" s="29">
        <v>0.8</v>
      </c>
      <c r="D19" s="259"/>
      <c r="E19" s="260"/>
      <c r="F19" s="15"/>
      <c r="G19" s="15"/>
      <c r="H19" s="273"/>
      <c r="I19" s="274"/>
      <c r="J19" s="35"/>
    </row>
    <row r="20" spans="2:10" ht="24" x14ac:dyDescent="0.25">
      <c r="B20" s="25" t="s">
        <v>22</v>
      </c>
      <c r="C20" s="29">
        <v>0.8</v>
      </c>
      <c r="D20" s="261"/>
      <c r="E20" s="262"/>
      <c r="F20" s="14"/>
      <c r="G20" s="14"/>
      <c r="H20" s="247"/>
      <c r="I20" s="248"/>
      <c r="J20" s="35"/>
    </row>
    <row r="21" spans="2:10" ht="36" x14ac:dyDescent="0.25">
      <c r="B21" s="8" t="s">
        <v>27</v>
      </c>
      <c r="C21" s="13" t="s">
        <v>1</v>
      </c>
      <c r="D21" s="236"/>
      <c r="E21" s="235"/>
      <c r="F21" s="13"/>
      <c r="G21" s="13"/>
      <c r="H21" s="236"/>
      <c r="I21" s="235"/>
      <c r="J21" s="35"/>
    </row>
    <row r="22" spans="2:10" ht="24" x14ac:dyDescent="0.25">
      <c r="B22" s="2" t="s">
        <v>47</v>
      </c>
      <c r="C22" s="1" t="s">
        <v>1</v>
      </c>
      <c r="D22" s="236"/>
      <c r="E22" s="235"/>
      <c r="F22" s="13"/>
      <c r="G22" s="13"/>
      <c r="H22" s="236"/>
      <c r="I22" s="235"/>
      <c r="J22" s="35"/>
    </row>
    <row r="23" spans="2:10" x14ac:dyDescent="0.25">
      <c r="B23" s="2" t="s">
        <v>28</v>
      </c>
      <c r="C23" s="4"/>
      <c r="D23" s="236"/>
      <c r="E23" s="235"/>
      <c r="F23" s="13"/>
      <c r="G23" s="13"/>
      <c r="H23" s="236"/>
      <c r="I23" s="235"/>
      <c r="J23" s="35"/>
    </row>
    <row r="24" spans="2:10" ht="24" x14ac:dyDescent="0.25">
      <c r="B24" s="25" t="s">
        <v>29</v>
      </c>
      <c r="C24" s="6" t="s">
        <v>1</v>
      </c>
      <c r="D24" s="257"/>
      <c r="E24" s="258"/>
      <c r="F24" s="13"/>
      <c r="G24" s="13"/>
      <c r="H24" s="267"/>
      <c r="I24" s="268"/>
      <c r="J24" s="35"/>
    </row>
    <row r="25" spans="2:10" x14ac:dyDescent="0.25">
      <c r="B25" s="25" t="s">
        <v>30</v>
      </c>
      <c r="C25" s="6" t="s">
        <v>1</v>
      </c>
      <c r="D25" s="257"/>
      <c r="E25" s="258"/>
      <c r="F25" s="13"/>
      <c r="G25" s="13"/>
      <c r="H25" s="267"/>
      <c r="I25" s="268"/>
      <c r="J25" s="35"/>
    </row>
    <row r="26" spans="2:10" x14ac:dyDescent="0.25">
      <c r="B26" s="3" t="s">
        <v>31</v>
      </c>
      <c r="C26" s="26" t="s">
        <v>33</v>
      </c>
      <c r="D26" s="236"/>
      <c r="E26" s="235"/>
      <c r="F26" s="20"/>
      <c r="G26" s="20"/>
      <c r="H26" s="247"/>
      <c r="I26" s="248"/>
      <c r="J26" s="35"/>
    </row>
    <row r="27" spans="2:10" x14ac:dyDescent="0.25">
      <c r="B27" s="25" t="s">
        <v>32</v>
      </c>
      <c r="C27" s="26" t="s">
        <v>3</v>
      </c>
      <c r="D27" s="236"/>
      <c r="E27" s="235"/>
      <c r="F27" s="13"/>
      <c r="G27" s="13"/>
      <c r="H27" s="236"/>
      <c r="I27" s="235"/>
      <c r="J27" s="35"/>
    </row>
    <row r="28" spans="2:10" x14ac:dyDescent="0.25">
      <c r="B28" s="2" t="s">
        <v>34</v>
      </c>
      <c r="C28" s="30"/>
      <c r="D28" s="236"/>
      <c r="E28" s="235"/>
      <c r="F28" s="13"/>
      <c r="G28" s="13"/>
      <c r="H28" s="247"/>
      <c r="I28" s="248"/>
      <c r="J28" s="35"/>
    </row>
    <row r="29" spans="2:10" x14ac:dyDescent="0.25">
      <c r="B29" s="22" t="s">
        <v>48</v>
      </c>
      <c r="C29" s="26" t="s">
        <v>49</v>
      </c>
      <c r="D29" s="236"/>
      <c r="E29" s="235"/>
      <c r="F29" s="13"/>
      <c r="G29" s="13"/>
      <c r="H29" s="247"/>
      <c r="I29" s="248"/>
      <c r="J29" s="35"/>
    </row>
    <row r="30" spans="2:10" ht="24" x14ac:dyDescent="0.25">
      <c r="B30" s="25" t="s">
        <v>50</v>
      </c>
      <c r="C30" s="26" t="s">
        <v>2</v>
      </c>
      <c r="D30" s="236"/>
      <c r="E30" s="235"/>
      <c r="F30" s="13"/>
      <c r="G30" s="13"/>
      <c r="H30" s="236"/>
      <c r="I30" s="235"/>
      <c r="J30" s="35"/>
    </row>
    <row r="31" spans="2:10" ht="24" x14ac:dyDescent="0.25">
      <c r="B31" s="25" t="s">
        <v>35</v>
      </c>
      <c r="C31" s="41" t="s">
        <v>1</v>
      </c>
      <c r="D31" s="236"/>
      <c r="E31" s="235"/>
      <c r="F31" s="13"/>
      <c r="G31" s="13"/>
      <c r="H31" s="236"/>
      <c r="I31" s="235"/>
      <c r="J31" s="35"/>
    </row>
    <row r="32" spans="2:10" ht="24" x14ac:dyDescent="0.25">
      <c r="B32" s="32" t="s">
        <v>36</v>
      </c>
      <c r="C32" s="4" t="s">
        <v>1</v>
      </c>
      <c r="D32" s="265"/>
      <c r="E32" s="266"/>
      <c r="F32" s="14"/>
      <c r="G32" s="14"/>
      <c r="H32" s="265"/>
      <c r="I32" s="266"/>
      <c r="J32" s="35"/>
    </row>
    <row r="33" spans="2:10" ht="48" x14ac:dyDescent="0.25">
      <c r="B33" s="33" t="s">
        <v>37</v>
      </c>
      <c r="C33" s="31" t="s">
        <v>2</v>
      </c>
      <c r="D33" s="236"/>
      <c r="E33" s="235"/>
      <c r="F33" s="13"/>
      <c r="G33" s="13"/>
      <c r="H33" s="247"/>
      <c r="I33" s="248"/>
      <c r="J33" s="35"/>
    </row>
    <row r="34" spans="2:10" x14ac:dyDescent="0.25">
      <c r="B34" s="34" t="s">
        <v>38</v>
      </c>
      <c r="C34" s="31" t="s">
        <v>2</v>
      </c>
      <c r="D34" s="236"/>
      <c r="E34" s="235"/>
      <c r="F34" s="13"/>
      <c r="G34" s="13"/>
      <c r="H34" s="236"/>
      <c r="I34" s="235"/>
      <c r="J34" s="35"/>
    </row>
    <row r="35" spans="2:10" ht="24" x14ac:dyDescent="0.25">
      <c r="B35" s="25" t="s">
        <v>39</v>
      </c>
      <c r="C35" s="5">
        <v>1</v>
      </c>
      <c r="D35" s="261"/>
      <c r="E35" s="262"/>
      <c r="F35" s="13"/>
      <c r="G35" s="13"/>
      <c r="H35" s="269"/>
      <c r="I35" s="270"/>
      <c r="J35" s="35"/>
    </row>
    <row r="36" spans="2:10" x14ac:dyDescent="0.25">
      <c r="B36" s="2" t="s">
        <v>40</v>
      </c>
      <c r="C36" s="5"/>
      <c r="D36" s="261"/>
      <c r="E36" s="262"/>
      <c r="F36" s="21"/>
      <c r="G36" s="21"/>
      <c r="H36" s="271"/>
      <c r="I36" s="272"/>
      <c r="J36" s="35"/>
    </row>
    <row r="37" spans="2:10" ht="36" x14ac:dyDescent="0.25">
      <c r="B37" s="25" t="s">
        <v>41</v>
      </c>
      <c r="C37" s="5" t="s">
        <v>1</v>
      </c>
      <c r="D37" s="261"/>
      <c r="E37" s="262"/>
      <c r="F37" s="16"/>
      <c r="G37" s="16"/>
      <c r="H37" s="271"/>
      <c r="I37" s="272"/>
      <c r="J37" s="36"/>
    </row>
    <row r="38" spans="2:10" ht="48" x14ac:dyDescent="0.25">
      <c r="B38" s="3" t="s">
        <v>51</v>
      </c>
      <c r="C38" s="5" t="s">
        <v>1</v>
      </c>
      <c r="D38" s="236"/>
      <c r="E38" s="235"/>
      <c r="F38" s="21"/>
      <c r="G38" s="21"/>
      <c r="H38" s="247"/>
      <c r="I38" s="248"/>
    </row>
    <row r="39" spans="2:10" x14ac:dyDescent="0.25">
      <c r="B39" s="9" t="s">
        <v>9</v>
      </c>
      <c r="C39" s="9"/>
      <c r="D39" s="263"/>
      <c r="E39" s="264"/>
      <c r="F39" s="17"/>
      <c r="G39" s="17"/>
      <c r="H39" s="263"/>
      <c r="I39" s="264"/>
    </row>
    <row r="40" spans="2:10" ht="17.25" x14ac:dyDescent="0.25">
      <c r="B40" s="10" t="s">
        <v>10</v>
      </c>
      <c r="C40" s="10"/>
      <c r="D40" s="11"/>
      <c r="E40" s="18"/>
      <c r="F40" s="18"/>
      <c r="G40" s="19"/>
    </row>
  </sheetData>
  <mergeCells count="68">
    <mergeCell ref="H35:I35"/>
    <mergeCell ref="H36:I36"/>
    <mergeCell ref="H37:I37"/>
    <mergeCell ref="H18:I18"/>
    <mergeCell ref="H19:I19"/>
    <mergeCell ref="H20:I20"/>
    <mergeCell ref="H21:I21"/>
    <mergeCell ref="H22:I22"/>
    <mergeCell ref="H38:I38"/>
    <mergeCell ref="H39:I39"/>
    <mergeCell ref="H10:I10"/>
    <mergeCell ref="H29:I29"/>
    <mergeCell ref="H30:I30"/>
    <mergeCell ref="H31:I31"/>
    <mergeCell ref="H32:I32"/>
    <mergeCell ref="H33:I33"/>
    <mergeCell ref="H34:I34"/>
    <mergeCell ref="H23:I23"/>
    <mergeCell ref="H24:I24"/>
    <mergeCell ref="H25:I25"/>
    <mergeCell ref="H26:I26"/>
    <mergeCell ref="H27:I27"/>
    <mergeCell ref="H28:I28"/>
    <mergeCell ref="H17:I17"/>
    <mergeCell ref="D38:E38"/>
    <mergeCell ref="D39:E39"/>
    <mergeCell ref="D28:E28"/>
    <mergeCell ref="D29:E29"/>
    <mergeCell ref="D30:E30"/>
    <mergeCell ref="D31:E31"/>
    <mergeCell ref="D32:E32"/>
    <mergeCell ref="D33:E33"/>
    <mergeCell ref="D34:E34"/>
    <mergeCell ref="D35:E35"/>
    <mergeCell ref="D36:E36"/>
    <mergeCell ref="D37:E37"/>
    <mergeCell ref="D27:E27"/>
    <mergeCell ref="D16:E16"/>
    <mergeCell ref="D17:E17"/>
    <mergeCell ref="D18:E18"/>
    <mergeCell ref="D19:E19"/>
    <mergeCell ref="D20:E20"/>
    <mergeCell ref="D21:E21"/>
    <mergeCell ref="D22:E22"/>
    <mergeCell ref="D23:E23"/>
    <mergeCell ref="H14:I14"/>
    <mergeCell ref="H15:I15"/>
    <mergeCell ref="D24:E24"/>
    <mergeCell ref="D25:E25"/>
    <mergeCell ref="D26:E26"/>
    <mergeCell ref="H16:I16"/>
    <mergeCell ref="D14:E14"/>
    <mergeCell ref="D15:E15"/>
    <mergeCell ref="D13:E13"/>
    <mergeCell ref="H11:I11"/>
    <mergeCell ref="H12:I12"/>
    <mergeCell ref="H13:I13"/>
    <mergeCell ref="F4:G4"/>
    <mergeCell ref="G5:G8"/>
    <mergeCell ref="F5:F8"/>
    <mergeCell ref="D4:E8"/>
    <mergeCell ref="B4:B8"/>
    <mergeCell ref="H2:I8"/>
    <mergeCell ref="D10:E10"/>
    <mergeCell ref="D11:E11"/>
    <mergeCell ref="D12:E12"/>
    <mergeCell ref="C4:C8"/>
    <mergeCell ref="B2:G3"/>
  </mergeCells>
  <pageMargins left="0.2" right="0.2" top="0.25" bottom="0.25" header="0.3" footer="0.05"/>
  <pageSetup paperSize="9" scale="81"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zoomScale="85" zoomScaleNormal="85" workbookViewId="0">
      <selection activeCell="E7" sqref="E7"/>
    </sheetView>
  </sheetViews>
  <sheetFormatPr defaultColWidth="8.75" defaultRowHeight="15" x14ac:dyDescent="0.25"/>
  <cols>
    <col min="1" max="1" width="3" style="47" customWidth="1"/>
    <col min="2" max="2" width="19.625" style="47" customWidth="1"/>
    <col min="3" max="3" width="5.75" style="47" customWidth="1"/>
    <col min="4" max="4" width="5.625" style="47" customWidth="1"/>
    <col min="5" max="5" width="9.125" style="47" customWidth="1"/>
    <col min="6" max="16" width="9.375" style="47" customWidth="1"/>
    <col min="17" max="17" width="5.25" style="47" customWidth="1"/>
    <col min="18" max="18" width="4.75" style="47" customWidth="1"/>
    <col min="19" max="19" width="4.875" style="47" customWidth="1"/>
    <col min="20" max="20" width="5.625" style="47" customWidth="1"/>
    <col min="21" max="21" width="5.375" style="47" customWidth="1"/>
    <col min="22" max="23" width="5.25" style="47" customWidth="1"/>
    <col min="24" max="24" width="5.125" style="47" customWidth="1"/>
    <col min="25" max="28" width="4.75" style="47" customWidth="1"/>
    <col min="29" max="29" width="5.375" style="47" customWidth="1"/>
    <col min="30" max="30" width="5.5" style="47" customWidth="1"/>
    <col min="31" max="31" width="5.25" style="47" customWidth="1"/>
    <col min="32" max="16384" width="8.75" style="47"/>
  </cols>
  <sheetData>
    <row r="1" spans="1:32" ht="18.75" x14ac:dyDescent="0.3">
      <c r="A1" s="46" t="s">
        <v>105</v>
      </c>
    </row>
    <row r="2" spans="1:32" ht="19.899999999999999" customHeight="1" x14ac:dyDescent="0.3">
      <c r="A2" s="275" t="s">
        <v>109</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row>
    <row r="3" spans="1:32" ht="19.899999999999999" customHeight="1" x14ac:dyDescent="0.3">
      <c r="A3" s="275" t="s">
        <v>112</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row>
    <row r="4" spans="1:32" x14ac:dyDescent="0.25">
      <c r="AC4" s="47" t="s">
        <v>52</v>
      </c>
    </row>
    <row r="5" spans="1:32" ht="53.45" customHeight="1" x14ac:dyDescent="0.25">
      <c r="A5" s="276" t="s">
        <v>53</v>
      </c>
      <c r="B5" s="276" t="s">
        <v>54</v>
      </c>
      <c r="C5" s="277" t="s">
        <v>55</v>
      </c>
      <c r="D5" s="279" t="s">
        <v>56</v>
      </c>
      <c r="E5" s="279" t="s">
        <v>57</v>
      </c>
      <c r="F5" s="276" t="s">
        <v>58</v>
      </c>
      <c r="G5" s="276"/>
      <c r="H5" s="279" t="s">
        <v>59</v>
      </c>
      <c r="I5" s="279"/>
      <c r="J5" s="279"/>
      <c r="K5" s="279" t="s">
        <v>60</v>
      </c>
      <c r="L5" s="279"/>
      <c r="M5" s="279"/>
      <c r="N5" s="279" t="s">
        <v>61</v>
      </c>
      <c r="O5" s="279"/>
      <c r="P5" s="279"/>
      <c r="Q5" s="279" t="s">
        <v>62</v>
      </c>
      <c r="R5" s="279"/>
      <c r="S5" s="279"/>
      <c r="T5" s="279" t="s">
        <v>63</v>
      </c>
      <c r="U5" s="279"/>
      <c r="V5" s="279"/>
      <c r="W5" s="279" t="s">
        <v>64</v>
      </c>
      <c r="X5" s="279"/>
      <c r="Y5" s="279"/>
      <c r="Z5" s="279" t="s">
        <v>65</v>
      </c>
      <c r="AA5" s="279"/>
      <c r="AB5" s="279"/>
      <c r="AC5" s="279" t="s">
        <v>66</v>
      </c>
      <c r="AD5" s="279"/>
      <c r="AE5" s="279"/>
      <c r="AF5" s="279" t="s">
        <v>67</v>
      </c>
    </row>
    <row r="6" spans="1:32" s="58" customFormat="1" ht="18" customHeight="1" x14ac:dyDescent="0.2">
      <c r="A6" s="276"/>
      <c r="B6" s="276"/>
      <c r="C6" s="278"/>
      <c r="D6" s="279"/>
      <c r="E6" s="279"/>
      <c r="F6" s="57" t="s">
        <v>68</v>
      </c>
      <c r="G6" s="57" t="s">
        <v>69</v>
      </c>
      <c r="H6" s="57" t="s">
        <v>70</v>
      </c>
      <c r="I6" s="57" t="s">
        <v>68</v>
      </c>
      <c r="J6" s="57" t="s">
        <v>69</v>
      </c>
      <c r="K6" s="57" t="s">
        <v>70</v>
      </c>
      <c r="L6" s="57" t="s">
        <v>68</v>
      </c>
      <c r="M6" s="57" t="s">
        <v>69</v>
      </c>
      <c r="N6" s="57" t="s">
        <v>70</v>
      </c>
      <c r="O6" s="57" t="s">
        <v>68</v>
      </c>
      <c r="P6" s="57" t="s">
        <v>69</v>
      </c>
      <c r="Q6" s="57" t="s">
        <v>70</v>
      </c>
      <c r="R6" s="57" t="s">
        <v>68</v>
      </c>
      <c r="S6" s="57" t="s">
        <v>69</v>
      </c>
      <c r="T6" s="57" t="s">
        <v>70</v>
      </c>
      <c r="U6" s="57" t="s">
        <v>68</v>
      </c>
      <c r="V6" s="57" t="s">
        <v>69</v>
      </c>
      <c r="W6" s="57" t="s">
        <v>70</v>
      </c>
      <c r="X6" s="57" t="s">
        <v>68</v>
      </c>
      <c r="Y6" s="57" t="s">
        <v>69</v>
      </c>
      <c r="Z6" s="57" t="s">
        <v>70</v>
      </c>
      <c r="AA6" s="57" t="s">
        <v>68</v>
      </c>
      <c r="AB6" s="57" t="s">
        <v>69</v>
      </c>
      <c r="AC6" s="57" t="s">
        <v>70</v>
      </c>
      <c r="AD6" s="57" t="s">
        <v>68</v>
      </c>
      <c r="AE6" s="57" t="s">
        <v>69</v>
      </c>
      <c r="AF6" s="279"/>
    </row>
    <row r="7" spans="1:32" s="56" customFormat="1" ht="27.75" customHeight="1" x14ac:dyDescent="0.2">
      <c r="A7" s="54"/>
      <c r="B7" s="54" t="s">
        <v>71</v>
      </c>
      <c r="C7" s="59">
        <f t="shared" ref="C7:AF7" si="0">SUM(C8:C10)</f>
        <v>0</v>
      </c>
      <c r="D7" s="59">
        <f t="shared" si="0"/>
        <v>0</v>
      </c>
      <c r="E7" s="59">
        <f t="shared" si="0"/>
        <v>21868</v>
      </c>
      <c r="F7" s="59">
        <f t="shared" si="0"/>
        <v>19228</v>
      </c>
      <c r="G7" s="59">
        <f t="shared" si="0"/>
        <v>2640</v>
      </c>
      <c r="H7" s="59">
        <f t="shared" si="0"/>
        <v>17494.400000000001</v>
      </c>
      <c r="I7" s="59">
        <f t="shared" si="0"/>
        <v>15382.400000000001</v>
      </c>
      <c r="J7" s="59">
        <f t="shared" si="0"/>
        <v>2112</v>
      </c>
      <c r="K7" s="59">
        <f t="shared" si="0"/>
        <v>2186.8000000000002</v>
      </c>
      <c r="L7" s="59">
        <f t="shared" si="0"/>
        <v>1922.8000000000002</v>
      </c>
      <c r="M7" s="59">
        <f t="shared" si="0"/>
        <v>264</v>
      </c>
      <c r="N7" s="59">
        <f t="shared" si="0"/>
        <v>2186.8000000000002</v>
      </c>
      <c r="O7" s="59">
        <f t="shared" si="0"/>
        <v>1922.8000000000002</v>
      </c>
      <c r="P7" s="59">
        <f t="shared" si="0"/>
        <v>264</v>
      </c>
      <c r="Q7" s="59">
        <f t="shared" si="0"/>
        <v>0</v>
      </c>
      <c r="R7" s="59">
        <f t="shared" si="0"/>
        <v>0</v>
      </c>
      <c r="S7" s="59">
        <f t="shared" si="0"/>
        <v>0</v>
      </c>
      <c r="T7" s="59">
        <f t="shared" si="0"/>
        <v>0</v>
      </c>
      <c r="U7" s="59">
        <f t="shared" si="0"/>
        <v>0</v>
      </c>
      <c r="V7" s="59">
        <f t="shared" si="0"/>
        <v>0</v>
      </c>
      <c r="W7" s="59">
        <f t="shared" si="0"/>
        <v>0</v>
      </c>
      <c r="X7" s="59">
        <f t="shared" si="0"/>
        <v>0</v>
      </c>
      <c r="Y7" s="59">
        <f t="shared" si="0"/>
        <v>0</v>
      </c>
      <c r="Z7" s="59">
        <f t="shared" si="0"/>
        <v>0</v>
      </c>
      <c r="AA7" s="59">
        <f t="shared" si="0"/>
        <v>0</v>
      </c>
      <c r="AB7" s="59">
        <f t="shared" si="0"/>
        <v>0</v>
      </c>
      <c r="AC7" s="59">
        <f t="shared" si="0"/>
        <v>0</v>
      </c>
      <c r="AD7" s="59">
        <f t="shared" si="0"/>
        <v>0</v>
      </c>
      <c r="AE7" s="59">
        <f t="shared" si="0"/>
        <v>0</v>
      </c>
      <c r="AF7" s="59">
        <f t="shared" si="0"/>
        <v>0</v>
      </c>
    </row>
    <row r="8" spans="1:32" s="50" customFormat="1" ht="30" x14ac:dyDescent="0.25">
      <c r="A8" s="48">
        <v>1</v>
      </c>
      <c r="B8" s="49" t="s">
        <v>172</v>
      </c>
      <c r="C8" s="48" t="s">
        <v>102</v>
      </c>
      <c r="D8" s="48"/>
      <c r="E8" s="211">
        <f>'TH nhu cầu chung (PL 03) '!K65</f>
        <v>14268.4</v>
      </c>
      <c r="F8" s="212">
        <f>'TH nhu cầu chung (PL 03) '!L65</f>
        <v>12573.4</v>
      </c>
      <c r="G8" s="212">
        <f>'TH nhu cầu chung (PL 03) '!M65</f>
        <v>1695</v>
      </c>
      <c r="H8" s="212">
        <f>I8+J8</f>
        <v>11414.720000000001</v>
      </c>
      <c r="I8" s="212">
        <f>F8*0.8</f>
        <v>10058.720000000001</v>
      </c>
      <c r="J8" s="212">
        <f>G8*0.8</f>
        <v>1356</v>
      </c>
      <c r="K8" s="212">
        <f>L8+M8</f>
        <v>1426.8400000000001</v>
      </c>
      <c r="L8" s="212">
        <f>F8*0.1</f>
        <v>1257.3400000000001</v>
      </c>
      <c r="M8" s="212">
        <f>G8*0.1</f>
        <v>169.5</v>
      </c>
      <c r="N8" s="212">
        <f>O8+P8</f>
        <v>1426.8400000000001</v>
      </c>
      <c r="O8" s="212">
        <f>F8*0.1</f>
        <v>1257.3400000000001</v>
      </c>
      <c r="P8" s="212">
        <f>G8*0.1</f>
        <v>169.5</v>
      </c>
      <c r="Q8" s="48"/>
      <c r="R8" s="48"/>
      <c r="S8" s="48"/>
      <c r="T8" s="48"/>
      <c r="U8" s="48"/>
      <c r="V8" s="48"/>
      <c r="W8" s="48"/>
      <c r="X8" s="48"/>
      <c r="Y8" s="48"/>
      <c r="Z8" s="48"/>
      <c r="AA8" s="48"/>
      <c r="AB8" s="48"/>
      <c r="AC8" s="48"/>
      <c r="AD8" s="48"/>
      <c r="AE8" s="48"/>
      <c r="AF8" s="48"/>
    </row>
    <row r="9" spans="1:32" s="50" customFormat="1" ht="30" x14ac:dyDescent="0.25">
      <c r="A9" s="48">
        <v>2</v>
      </c>
      <c r="B9" s="49" t="s">
        <v>173</v>
      </c>
      <c r="C9" s="48" t="s">
        <v>102</v>
      </c>
      <c r="D9" s="48"/>
      <c r="E9" s="211">
        <f>'TH nhu cầu chung (PL 03) '!N65</f>
        <v>3776.8</v>
      </c>
      <c r="F9" s="212">
        <f>'TH nhu cầu chung (PL 03) '!O65</f>
        <v>3296.8</v>
      </c>
      <c r="G9" s="212">
        <f>'TH nhu cầu chung (PL 03) '!P65</f>
        <v>480</v>
      </c>
      <c r="H9" s="212">
        <f t="shared" ref="H9:H10" si="1">I9+J9</f>
        <v>3021.4400000000005</v>
      </c>
      <c r="I9" s="212">
        <f t="shared" ref="I9:I10" si="2">F9*0.8</f>
        <v>2637.4400000000005</v>
      </c>
      <c r="J9" s="212">
        <f t="shared" ref="J9:J10" si="3">G9*0.8</f>
        <v>384</v>
      </c>
      <c r="K9" s="212">
        <f t="shared" ref="K9:K10" si="4">L9+M9</f>
        <v>377.68000000000006</v>
      </c>
      <c r="L9" s="212">
        <f t="shared" ref="L9:L10" si="5">F9*0.1</f>
        <v>329.68000000000006</v>
      </c>
      <c r="M9" s="212">
        <f t="shared" ref="M9:M10" si="6">G9*0.1</f>
        <v>48</v>
      </c>
      <c r="N9" s="212">
        <f t="shared" ref="N9:N10" si="7">O9+P9</f>
        <v>377.68000000000006</v>
      </c>
      <c r="O9" s="212">
        <f t="shared" ref="O9:O10" si="8">F9*0.1</f>
        <v>329.68000000000006</v>
      </c>
      <c r="P9" s="212">
        <f t="shared" ref="P9:P10" si="9">G9*0.1</f>
        <v>48</v>
      </c>
      <c r="Q9" s="48"/>
      <c r="R9" s="48"/>
      <c r="S9" s="48"/>
      <c r="T9" s="48"/>
      <c r="U9" s="48"/>
      <c r="V9" s="48"/>
      <c r="W9" s="48"/>
      <c r="X9" s="48"/>
      <c r="Y9" s="48"/>
      <c r="Z9" s="48"/>
      <c r="AA9" s="48"/>
      <c r="AB9" s="48"/>
      <c r="AC9" s="48"/>
      <c r="AD9" s="48"/>
      <c r="AE9" s="48"/>
      <c r="AF9" s="48"/>
    </row>
    <row r="10" spans="1:32" s="50" customFormat="1" ht="36.75" customHeight="1" x14ac:dyDescent="0.25">
      <c r="A10" s="48">
        <v>3</v>
      </c>
      <c r="B10" s="49" t="s">
        <v>174</v>
      </c>
      <c r="C10" s="48" t="s">
        <v>102</v>
      </c>
      <c r="D10" s="48"/>
      <c r="E10" s="211">
        <f>'TH nhu cầu chung (PL 03) '!H65</f>
        <v>3822.8</v>
      </c>
      <c r="F10" s="212">
        <f>'TH nhu cầu chung (PL 03) '!I65</f>
        <v>3357.8</v>
      </c>
      <c r="G10" s="212">
        <f>'TH nhu cầu chung (PL 03) '!J65</f>
        <v>465</v>
      </c>
      <c r="H10" s="212">
        <f t="shared" si="1"/>
        <v>3058.2400000000002</v>
      </c>
      <c r="I10" s="212">
        <f t="shared" si="2"/>
        <v>2686.2400000000002</v>
      </c>
      <c r="J10" s="212">
        <f t="shared" si="3"/>
        <v>372</v>
      </c>
      <c r="K10" s="212">
        <f t="shared" si="4"/>
        <v>382.28000000000003</v>
      </c>
      <c r="L10" s="212">
        <f t="shared" si="5"/>
        <v>335.78000000000003</v>
      </c>
      <c r="M10" s="212">
        <f t="shared" si="6"/>
        <v>46.5</v>
      </c>
      <c r="N10" s="212">
        <f t="shared" si="7"/>
        <v>382.28000000000003</v>
      </c>
      <c r="O10" s="212">
        <f t="shared" si="8"/>
        <v>335.78000000000003</v>
      </c>
      <c r="P10" s="212">
        <f t="shared" si="9"/>
        <v>46.5</v>
      </c>
      <c r="Q10" s="48"/>
      <c r="R10" s="48"/>
      <c r="S10" s="48"/>
      <c r="T10" s="48"/>
      <c r="U10" s="48"/>
      <c r="V10" s="48"/>
      <c r="W10" s="48"/>
      <c r="X10" s="48"/>
      <c r="Y10" s="48"/>
      <c r="Z10" s="48"/>
      <c r="AA10" s="48"/>
      <c r="AB10" s="48"/>
      <c r="AC10" s="48"/>
      <c r="AD10" s="48"/>
      <c r="AE10" s="48"/>
      <c r="AF10" s="48"/>
    </row>
    <row r="11" spans="1:32" s="53" customFormat="1" ht="14.25" x14ac:dyDescent="0.2">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row>
  </sheetData>
  <mergeCells count="17">
    <mergeCell ref="AF5:AF6"/>
    <mergeCell ref="N5:P5"/>
    <mergeCell ref="Q5:S5"/>
    <mergeCell ref="T5:V5"/>
    <mergeCell ref="W5:Y5"/>
    <mergeCell ref="Z5:AB5"/>
    <mergeCell ref="AC5:AE5"/>
    <mergeCell ref="A2:AE2"/>
    <mergeCell ref="A3:AE3"/>
    <mergeCell ref="A5:A6"/>
    <mergeCell ref="B5:B6"/>
    <mergeCell ref="C5:C6"/>
    <mergeCell ref="D5:D6"/>
    <mergeCell ref="E5:E6"/>
    <mergeCell ref="F5:G5"/>
    <mergeCell ref="H5:J5"/>
    <mergeCell ref="K5:M5"/>
  </mergeCells>
  <pageMargins left="0.05" right="0.05" top="0.25" bottom="0.25" header="0.3" footer="0.05"/>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zoomScale="80" zoomScaleNormal="80" workbookViewId="0">
      <pane xSplit="2" ySplit="7" topLeftCell="C20" activePane="bottomRight" state="frozen"/>
      <selection pane="topRight" activeCell="C1" sqref="C1"/>
      <selection pane="bottomLeft" activeCell="A8" sqref="A8"/>
      <selection pane="bottomRight" activeCell="A33" sqref="A33:XFD33"/>
    </sheetView>
  </sheetViews>
  <sheetFormatPr defaultColWidth="8.75" defaultRowHeight="15" x14ac:dyDescent="0.25"/>
  <cols>
    <col min="1" max="1" width="3" style="47" customWidth="1"/>
    <col min="2" max="2" width="19.625" style="47" customWidth="1"/>
    <col min="3" max="3" width="7" style="47" customWidth="1"/>
    <col min="4" max="4" width="10.125" style="47" bestFit="1" customWidth="1"/>
    <col min="5" max="5" width="9.25" style="47" bestFit="1" customWidth="1"/>
    <col min="6" max="6" width="9.125" style="47" bestFit="1" customWidth="1"/>
    <col min="7" max="7" width="8.625" style="47" customWidth="1"/>
    <col min="8" max="9" width="9.125" style="47" bestFit="1" customWidth="1"/>
    <col min="10" max="10" width="6.25" style="47" customWidth="1"/>
    <col min="11" max="12" width="8.875" style="47" bestFit="1" customWidth="1"/>
    <col min="13" max="13" width="6.25" style="47" customWidth="1"/>
    <col min="14" max="15" width="8.875" style="47" bestFit="1" customWidth="1"/>
    <col min="16" max="16" width="5.75" style="47" customWidth="1"/>
    <col min="17" max="17" width="5" style="47" bestFit="1" customWidth="1"/>
    <col min="18" max="18" width="5.25" style="47" bestFit="1" customWidth="1"/>
    <col min="19" max="19" width="3.375" style="47" bestFit="1" customWidth="1"/>
    <col min="20" max="20" width="5" style="47" bestFit="1" customWidth="1"/>
    <col min="21" max="21" width="5.25" style="47" bestFit="1" customWidth="1"/>
    <col min="22" max="22" width="3.375" style="47" bestFit="1" customWidth="1"/>
    <col min="23" max="23" width="5" style="47" bestFit="1" customWidth="1"/>
    <col min="24" max="24" width="5.25" style="47" bestFit="1" customWidth="1"/>
    <col min="25" max="25" width="3.375" style="47" bestFit="1" customWidth="1"/>
    <col min="26" max="26" width="5" style="47" bestFit="1" customWidth="1"/>
    <col min="27" max="27" width="5.25" style="47" bestFit="1" customWidth="1"/>
    <col min="28" max="28" width="3.375" style="47" bestFit="1" customWidth="1"/>
    <col min="29" max="29" width="5" style="47" bestFit="1" customWidth="1"/>
    <col min="30" max="30" width="5.25" style="47" bestFit="1" customWidth="1"/>
    <col min="31" max="31" width="3.375" style="47" bestFit="1" customWidth="1"/>
    <col min="32" max="16384" width="8.75" style="47"/>
  </cols>
  <sheetData>
    <row r="1" spans="1:32" ht="18.75" x14ac:dyDescent="0.3">
      <c r="A1" s="46" t="s">
        <v>107</v>
      </c>
    </row>
    <row r="2" spans="1:32" ht="19.899999999999999" customHeight="1" x14ac:dyDescent="0.3">
      <c r="A2" s="275" t="s">
        <v>110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row>
    <row r="3" spans="1:32" ht="19.899999999999999" customHeight="1" x14ac:dyDescent="0.3">
      <c r="A3" s="275" t="s">
        <v>112</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row>
    <row r="4" spans="1:32" ht="19.5" customHeight="1" x14ac:dyDescent="0.25">
      <c r="AC4" s="284" t="s">
        <v>52</v>
      </c>
      <c r="AD4" s="284"/>
      <c r="AE4" s="284"/>
    </row>
    <row r="5" spans="1:32" s="102" customFormat="1" ht="48" customHeight="1" x14ac:dyDescent="0.25">
      <c r="A5" s="280" t="s">
        <v>53</v>
      </c>
      <c r="B5" s="280" t="s">
        <v>73</v>
      </c>
      <c r="C5" s="281" t="s">
        <v>55</v>
      </c>
      <c r="D5" s="283" t="s">
        <v>56</v>
      </c>
      <c r="E5" s="283" t="s">
        <v>57</v>
      </c>
      <c r="F5" s="280" t="s">
        <v>58</v>
      </c>
      <c r="G5" s="280"/>
      <c r="H5" s="283" t="s">
        <v>113</v>
      </c>
      <c r="I5" s="283"/>
      <c r="J5" s="283"/>
      <c r="K5" s="283" t="s">
        <v>120</v>
      </c>
      <c r="L5" s="283"/>
      <c r="M5" s="283"/>
      <c r="N5" s="283" t="s">
        <v>121</v>
      </c>
      <c r="O5" s="283"/>
      <c r="P5" s="283"/>
      <c r="Q5" s="283" t="s">
        <v>74</v>
      </c>
      <c r="R5" s="283"/>
      <c r="S5" s="283"/>
      <c r="T5" s="283" t="s">
        <v>74</v>
      </c>
      <c r="U5" s="283"/>
      <c r="V5" s="283"/>
      <c r="W5" s="283" t="s">
        <v>74</v>
      </c>
      <c r="X5" s="283"/>
      <c r="Y5" s="283"/>
      <c r="Z5" s="283" t="s">
        <v>74</v>
      </c>
      <c r="AA5" s="283"/>
      <c r="AB5" s="283"/>
      <c r="AC5" s="283" t="s">
        <v>74</v>
      </c>
      <c r="AD5" s="283"/>
      <c r="AE5" s="283"/>
      <c r="AF5" s="283" t="s">
        <v>75</v>
      </c>
    </row>
    <row r="6" spans="1:32" s="104" customFormat="1" ht="31.5" customHeight="1" x14ac:dyDescent="0.25">
      <c r="A6" s="280"/>
      <c r="B6" s="280"/>
      <c r="C6" s="282"/>
      <c r="D6" s="283"/>
      <c r="E6" s="283"/>
      <c r="F6" s="103" t="s">
        <v>68</v>
      </c>
      <c r="G6" s="103" t="s">
        <v>69</v>
      </c>
      <c r="H6" s="103" t="s">
        <v>70</v>
      </c>
      <c r="I6" s="103" t="s">
        <v>68</v>
      </c>
      <c r="J6" s="103" t="s">
        <v>69</v>
      </c>
      <c r="K6" s="103" t="s">
        <v>70</v>
      </c>
      <c r="L6" s="103" t="s">
        <v>68</v>
      </c>
      <c r="M6" s="103" t="s">
        <v>69</v>
      </c>
      <c r="N6" s="103" t="s">
        <v>70</v>
      </c>
      <c r="O6" s="103" t="s">
        <v>68</v>
      </c>
      <c r="P6" s="103" t="s">
        <v>69</v>
      </c>
      <c r="Q6" s="103" t="s">
        <v>70</v>
      </c>
      <c r="R6" s="103" t="s">
        <v>68</v>
      </c>
      <c r="S6" s="103" t="s">
        <v>69</v>
      </c>
      <c r="T6" s="103" t="s">
        <v>70</v>
      </c>
      <c r="U6" s="103" t="s">
        <v>68</v>
      </c>
      <c r="V6" s="103" t="s">
        <v>69</v>
      </c>
      <c r="W6" s="103" t="s">
        <v>70</v>
      </c>
      <c r="X6" s="103" t="s">
        <v>68</v>
      </c>
      <c r="Y6" s="103" t="s">
        <v>69</v>
      </c>
      <c r="Z6" s="103" t="s">
        <v>70</v>
      </c>
      <c r="AA6" s="103" t="s">
        <v>68</v>
      </c>
      <c r="AB6" s="103" t="s">
        <v>69</v>
      </c>
      <c r="AC6" s="103" t="s">
        <v>70</v>
      </c>
      <c r="AD6" s="103" t="s">
        <v>68</v>
      </c>
      <c r="AE6" s="103" t="s">
        <v>69</v>
      </c>
      <c r="AF6" s="283"/>
    </row>
    <row r="7" spans="1:32" s="56" customFormat="1" ht="21" customHeight="1" x14ac:dyDescent="0.2">
      <c r="A7" s="54">
        <v>1</v>
      </c>
      <c r="B7" s="54" t="s">
        <v>76</v>
      </c>
      <c r="C7" s="54"/>
      <c r="D7" s="108">
        <f>SUM(D8:D20)</f>
        <v>2780</v>
      </c>
      <c r="E7" s="108">
        <f>SUM(E8:E20)</f>
        <v>3336.0000000000005</v>
      </c>
      <c r="F7" s="108">
        <f>SUM(F8:F20)</f>
        <v>3336.0000000000005</v>
      </c>
      <c r="G7" s="108">
        <f>SUM(G8:G18)</f>
        <v>0</v>
      </c>
      <c r="H7" s="108">
        <f>SUM(H8:H11)</f>
        <v>616.80000000000007</v>
      </c>
      <c r="I7" s="108">
        <f>SUM(I8:I11)</f>
        <v>616.80000000000007</v>
      </c>
      <c r="J7" s="108">
        <f t="shared" ref="J7:P7" si="0">SUM(J8:J11)</f>
        <v>0</v>
      </c>
      <c r="K7" s="108">
        <f>SUM(K8:K17)</f>
        <v>2102.3999999999996</v>
      </c>
      <c r="L7" s="108">
        <f>SUM(L8:L17)</f>
        <v>2102.3999999999996</v>
      </c>
      <c r="M7" s="108">
        <f t="shared" si="0"/>
        <v>0</v>
      </c>
      <c r="N7" s="108">
        <f>SUM(N17:N20)</f>
        <v>616.79999999999995</v>
      </c>
      <c r="O7" s="108">
        <f>SUM(O17:O20)</f>
        <v>616.79999999999995</v>
      </c>
      <c r="P7" s="108">
        <f t="shared" si="0"/>
        <v>0</v>
      </c>
      <c r="Q7" s="54"/>
      <c r="R7" s="54"/>
      <c r="S7" s="54"/>
      <c r="T7" s="54"/>
      <c r="U7" s="54"/>
      <c r="V7" s="54"/>
      <c r="W7" s="54"/>
      <c r="X7" s="54"/>
      <c r="Y7" s="54"/>
      <c r="Z7" s="54"/>
      <c r="AA7" s="54"/>
      <c r="AB7" s="54"/>
      <c r="AC7" s="54"/>
      <c r="AD7" s="54"/>
      <c r="AE7" s="54"/>
      <c r="AF7" s="54"/>
    </row>
    <row r="8" spans="1:32" s="50" customFormat="1" ht="30" x14ac:dyDescent="0.25">
      <c r="A8" s="48" t="s">
        <v>72</v>
      </c>
      <c r="B8" s="105" t="s">
        <v>114</v>
      </c>
      <c r="C8" s="106" t="s">
        <v>115</v>
      </c>
      <c r="D8" s="107">
        <v>260</v>
      </c>
      <c r="E8" s="107">
        <f>D8*1.2</f>
        <v>312</v>
      </c>
      <c r="F8" s="109">
        <v>312</v>
      </c>
      <c r="G8" s="109"/>
      <c r="H8" s="107">
        <v>312</v>
      </c>
      <c r="I8" s="109">
        <v>312</v>
      </c>
      <c r="J8" s="48"/>
      <c r="K8" s="48"/>
      <c r="L8" s="48"/>
      <c r="M8" s="48"/>
      <c r="N8" s="48"/>
      <c r="O8" s="48"/>
      <c r="P8" s="48"/>
      <c r="Q8" s="48"/>
      <c r="R8" s="48"/>
      <c r="S8" s="48"/>
      <c r="T8" s="48"/>
      <c r="U8" s="48"/>
      <c r="V8" s="48"/>
      <c r="W8" s="48"/>
      <c r="X8" s="48"/>
      <c r="Y8" s="48"/>
      <c r="Z8" s="48"/>
      <c r="AA8" s="48"/>
      <c r="AB8" s="48"/>
      <c r="AC8" s="48"/>
      <c r="AD8" s="48"/>
      <c r="AE8" s="48"/>
      <c r="AF8" s="48"/>
    </row>
    <row r="9" spans="1:32" s="50" customFormat="1" ht="30" x14ac:dyDescent="0.25">
      <c r="A9" s="48" t="s">
        <v>72</v>
      </c>
      <c r="B9" s="105" t="s">
        <v>116</v>
      </c>
      <c r="C9" s="106" t="s">
        <v>115</v>
      </c>
      <c r="D9" s="107">
        <v>123</v>
      </c>
      <c r="E9" s="107">
        <f t="shared" ref="E9:E17" si="1">D9*1.2</f>
        <v>147.6</v>
      </c>
      <c r="F9" s="109">
        <v>147.6</v>
      </c>
      <c r="G9" s="109"/>
      <c r="H9" s="107">
        <v>147.6</v>
      </c>
      <c r="I9" s="109">
        <v>147.6</v>
      </c>
      <c r="J9" s="48"/>
      <c r="K9" s="48"/>
      <c r="L9" s="48"/>
      <c r="M9" s="48"/>
      <c r="N9" s="48"/>
      <c r="O9" s="48"/>
      <c r="P9" s="48"/>
      <c r="Q9" s="48"/>
      <c r="R9" s="48"/>
      <c r="S9" s="48"/>
      <c r="T9" s="48"/>
      <c r="U9" s="48"/>
      <c r="V9" s="48"/>
      <c r="W9" s="48"/>
      <c r="X9" s="48"/>
      <c r="Y9" s="48"/>
      <c r="Z9" s="48"/>
      <c r="AA9" s="48"/>
      <c r="AB9" s="48"/>
      <c r="AC9" s="48"/>
      <c r="AD9" s="48"/>
      <c r="AE9" s="48"/>
      <c r="AF9" s="48"/>
    </row>
    <row r="10" spans="1:32" s="50" customFormat="1" ht="45" x14ac:dyDescent="0.25">
      <c r="A10" s="48" t="s">
        <v>72</v>
      </c>
      <c r="B10" s="105" t="s">
        <v>117</v>
      </c>
      <c r="C10" s="106" t="s">
        <v>115</v>
      </c>
      <c r="D10" s="107">
        <v>91</v>
      </c>
      <c r="E10" s="107">
        <f t="shared" si="1"/>
        <v>109.2</v>
      </c>
      <c r="F10" s="109">
        <v>109.2</v>
      </c>
      <c r="G10" s="109"/>
      <c r="H10" s="107">
        <v>109.2</v>
      </c>
      <c r="I10" s="109">
        <v>109.2</v>
      </c>
      <c r="J10" s="48"/>
      <c r="K10" s="48"/>
      <c r="L10" s="48"/>
      <c r="M10" s="48"/>
      <c r="N10" s="48"/>
      <c r="O10" s="48"/>
      <c r="P10" s="48"/>
      <c r="Q10" s="48"/>
      <c r="R10" s="48"/>
      <c r="S10" s="48"/>
      <c r="T10" s="48"/>
      <c r="U10" s="48"/>
      <c r="V10" s="48"/>
      <c r="W10" s="48"/>
      <c r="X10" s="48"/>
      <c r="Y10" s="48"/>
      <c r="Z10" s="48"/>
      <c r="AA10" s="48"/>
      <c r="AB10" s="48"/>
      <c r="AC10" s="48"/>
      <c r="AD10" s="48"/>
      <c r="AE10" s="48"/>
      <c r="AF10" s="48"/>
    </row>
    <row r="11" spans="1:32" s="50" customFormat="1" ht="45" x14ac:dyDescent="0.25">
      <c r="A11" s="48" t="s">
        <v>72</v>
      </c>
      <c r="B11" s="105" t="s">
        <v>118</v>
      </c>
      <c r="C11" s="106" t="s">
        <v>115</v>
      </c>
      <c r="D11" s="107">
        <v>40</v>
      </c>
      <c r="E11" s="107">
        <f t="shared" si="1"/>
        <v>48</v>
      </c>
      <c r="F11" s="109">
        <v>48</v>
      </c>
      <c r="G11" s="109"/>
      <c r="H11" s="107">
        <v>48</v>
      </c>
      <c r="I11" s="109">
        <v>48</v>
      </c>
      <c r="J11" s="48"/>
      <c r="K11" s="48"/>
      <c r="L11" s="48"/>
      <c r="M11" s="48"/>
      <c r="N11" s="48"/>
      <c r="O11" s="48"/>
      <c r="P11" s="48"/>
      <c r="Q11" s="48"/>
      <c r="R11" s="48"/>
      <c r="S11" s="48"/>
      <c r="T11" s="48"/>
      <c r="U11" s="48"/>
      <c r="V11" s="48"/>
      <c r="W11" s="48"/>
      <c r="X11" s="48"/>
      <c r="Y11" s="48"/>
      <c r="Z11" s="48"/>
      <c r="AA11" s="48"/>
      <c r="AB11" s="48"/>
      <c r="AC11" s="48"/>
      <c r="AD11" s="48"/>
      <c r="AE11" s="48"/>
      <c r="AF11" s="48"/>
    </row>
    <row r="12" spans="1:32" s="50" customFormat="1" ht="45" x14ac:dyDescent="0.25">
      <c r="A12" s="48" t="s">
        <v>72</v>
      </c>
      <c r="B12" s="105" t="s">
        <v>152</v>
      </c>
      <c r="C12" s="106" t="s">
        <v>115</v>
      </c>
      <c r="D12" s="107">
        <f>127+134</f>
        <v>261</v>
      </c>
      <c r="E12" s="107">
        <f>D12*1.2</f>
        <v>313.2</v>
      </c>
      <c r="F12" s="109">
        <f>E12</f>
        <v>313.2</v>
      </c>
      <c r="G12" s="109"/>
      <c r="H12" s="107"/>
      <c r="I12" s="109"/>
      <c r="J12" s="48"/>
      <c r="K12" s="110">
        <f>E12</f>
        <v>313.2</v>
      </c>
      <c r="L12" s="110">
        <f>K12</f>
        <v>313.2</v>
      </c>
      <c r="M12" s="48"/>
      <c r="N12" s="48"/>
      <c r="O12" s="48"/>
      <c r="P12" s="48"/>
      <c r="Q12" s="48"/>
      <c r="R12" s="48"/>
      <c r="S12" s="48"/>
      <c r="T12" s="48"/>
      <c r="U12" s="48"/>
      <c r="V12" s="48"/>
      <c r="W12" s="48"/>
      <c r="X12" s="48"/>
      <c r="Y12" s="48"/>
      <c r="Z12" s="48"/>
      <c r="AA12" s="48"/>
      <c r="AB12" s="48"/>
      <c r="AC12" s="48"/>
      <c r="AD12" s="48"/>
      <c r="AE12" s="48"/>
      <c r="AF12" s="48"/>
    </row>
    <row r="13" spans="1:32" s="50" customFormat="1" ht="45" x14ac:dyDescent="0.25">
      <c r="A13" s="48" t="s">
        <v>72</v>
      </c>
      <c r="B13" s="105" t="s">
        <v>153</v>
      </c>
      <c r="C13" s="106" t="s">
        <v>115</v>
      </c>
      <c r="D13" s="107">
        <f>166+119</f>
        <v>285</v>
      </c>
      <c r="E13" s="107">
        <f t="shared" si="1"/>
        <v>342</v>
      </c>
      <c r="F13" s="109">
        <f t="shared" ref="F13:F17" si="2">E13</f>
        <v>342</v>
      </c>
      <c r="G13" s="109"/>
      <c r="H13" s="107"/>
      <c r="I13" s="109"/>
      <c r="J13" s="48"/>
      <c r="K13" s="110">
        <f t="shared" ref="K13:K17" si="3">E13</f>
        <v>342</v>
      </c>
      <c r="L13" s="110">
        <f t="shared" ref="L13:L17" si="4">K13</f>
        <v>342</v>
      </c>
      <c r="M13" s="48"/>
      <c r="N13" s="48"/>
      <c r="O13" s="48"/>
      <c r="P13" s="48"/>
      <c r="Q13" s="48"/>
      <c r="R13" s="48"/>
      <c r="S13" s="48"/>
      <c r="T13" s="48"/>
      <c r="U13" s="48"/>
      <c r="V13" s="48"/>
      <c r="W13" s="48"/>
      <c r="X13" s="48"/>
      <c r="Y13" s="48"/>
      <c r="Z13" s="48"/>
      <c r="AA13" s="48"/>
      <c r="AB13" s="48"/>
      <c r="AC13" s="48"/>
      <c r="AD13" s="48"/>
      <c r="AE13" s="48"/>
      <c r="AF13" s="48"/>
    </row>
    <row r="14" spans="1:32" s="50" customFormat="1" ht="45" x14ac:dyDescent="0.25">
      <c r="A14" s="48" t="s">
        <v>72</v>
      </c>
      <c r="B14" s="105" t="s">
        <v>154</v>
      </c>
      <c r="C14" s="106" t="s">
        <v>115</v>
      </c>
      <c r="D14" s="107">
        <f>190+178</f>
        <v>368</v>
      </c>
      <c r="E14" s="107">
        <f>D14*1.2</f>
        <v>441.59999999999997</v>
      </c>
      <c r="F14" s="109">
        <f t="shared" si="2"/>
        <v>441.59999999999997</v>
      </c>
      <c r="G14" s="109"/>
      <c r="H14" s="107"/>
      <c r="I14" s="109"/>
      <c r="J14" s="48"/>
      <c r="K14" s="110">
        <f t="shared" si="3"/>
        <v>441.59999999999997</v>
      </c>
      <c r="L14" s="110">
        <f t="shared" si="4"/>
        <v>441.59999999999997</v>
      </c>
      <c r="M14" s="48"/>
      <c r="N14" s="48"/>
      <c r="O14" s="48"/>
      <c r="P14" s="48"/>
      <c r="Q14" s="48"/>
      <c r="R14" s="48"/>
      <c r="S14" s="48"/>
      <c r="T14" s="48"/>
      <c r="U14" s="48"/>
      <c r="V14" s="48"/>
      <c r="W14" s="48"/>
      <c r="X14" s="48"/>
      <c r="Y14" s="48"/>
      <c r="Z14" s="48"/>
      <c r="AA14" s="48"/>
      <c r="AB14" s="48"/>
      <c r="AC14" s="48"/>
      <c r="AD14" s="48"/>
      <c r="AE14" s="48"/>
      <c r="AF14" s="48"/>
    </row>
    <row r="15" spans="1:32" s="50" customFormat="1" ht="39.75" customHeight="1" x14ac:dyDescent="0.25">
      <c r="A15" s="48" t="s">
        <v>72</v>
      </c>
      <c r="B15" s="105" t="s">
        <v>155</v>
      </c>
      <c r="C15" s="106" t="s">
        <v>115</v>
      </c>
      <c r="D15" s="107">
        <f>160+252</f>
        <v>412</v>
      </c>
      <c r="E15" s="107">
        <f t="shared" si="1"/>
        <v>494.4</v>
      </c>
      <c r="F15" s="109">
        <f t="shared" si="2"/>
        <v>494.4</v>
      </c>
      <c r="G15" s="109"/>
      <c r="H15" s="107"/>
      <c r="I15" s="109"/>
      <c r="J15" s="48"/>
      <c r="K15" s="110">
        <f t="shared" si="3"/>
        <v>494.4</v>
      </c>
      <c r="L15" s="110">
        <f t="shared" si="4"/>
        <v>494.4</v>
      </c>
      <c r="M15" s="48"/>
      <c r="N15" s="48"/>
      <c r="O15" s="48"/>
      <c r="P15" s="48"/>
      <c r="Q15" s="48"/>
      <c r="R15" s="48"/>
      <c r="S15" s="48"/>
      <c r="T15" s="48"/>
      <c r="U15" s="48"/>
      <c r="V15" s="48"/>
      <c r="W15" s="48"/>
      <c r="X15" s="48"/>
      <c r="Y15" s="48"/>
      <c r="Z15" s="48"/>
      <c r="AA15" s="48"/>
      <c r="AB15" s="48"/>
      <c r="AC15" s="48"/>
      <c r="AD15" s="48"/>
      <c r="AE15" s="48"/>
      <c r="AF15" s="48"/>
    </row>
    <row r="16" spans="1:32" s="50" customFormat="1" ht="45" x14ac:dyDescent="0.25">
      <c r="A16" s="48" t="s">
        <v>72</v>
      </c>
      <c r="B16" s="105" t="s">
        <v>156</v>
      </c>
      <c r="C16" s="106" t="s">
        <v>115</v>
      </c>
      <c r="D16" s="107">
        <v>224</v>
      </c>
      <c r="E16" s="107">
        <f>D16*1.2</f>
        <v>268.8</v>
      </c>
      <c r="F16" s="109">
        <f t="shared" si="2"/>
        <v>268.8</v>
      </c>
      <c r="G16" s="109"/>
      <c r="H16" s="107"/>
      <c r="I16" s="109"/>
      <c r="J16" s="48"/>
      <c r="K16" s="110">
        <f t="shared" si="3"/>
        <v>268.8</v>
      </c>
      <c r="L16" s="110">
        <f t="shared" si="4"/>
        <v>268.8</v>
      </c>
      <c r="M16" s="48"/>
      <c r="N16" s="48"/>
      <c r="O16" s="48"/>
      <c r="P16" s="48"/>
      <c r="Q16" s="48"/>
      <c r="R16" s="48"/>
      <c r="S16" s="48"/>
      <c r="T16" s="48"/>
      <c r="U16" s="48"/>
      <c r="V16" s="48"/>
      <c r="W16" s="48"/>
      <c r="X16" s="48"/>
      <c r="Y16" s="48"/>
      <c r="Z16" s="48"/>
      <c r="AA16" s="48"/>
      <c r="AB16" s="48"/>
      <c r="AC16" s="48"/>
      <c r="AD16" s="48"/>
      <c r="AE16" s="48"/>
      <c r="AF16" s="48"/>
    </row>
    <row r="17" spans="1:32" s="50" customFormat="1" ht="30" x14ac:dyDescent="0.25">
      <c r="A17" s="48" t="s">
        <v>72</v>
      </c>
      <c r="B17" s="105" t="s">
        <v>119</v>
      </c>
      <c r="C17" s="106" t="s">
        <v>115</v>
      </c>
      <c r="D17" s="107">
        <v>202</v>
      </c>
      <c r="E17" s="107">
        <f t="shared" si="1"/>
        <v>242.39999999999998</v>
      </c>
      <c r="F17" s="109">
        <f t="shared" si="2"/>
        <v>242.39999999999998</v>
      </c>
      <c r="G17" s="109"/>
      <c r="H17" s="107"/>
      <c r="I17" s="109"/>
      <c r="J17" s="48"/>
      <c r="K17" s="110">
        <f t="shared" si="3"/>
        <v>242.39999999999998</v>
      </c>
      <c r="L17" s="110">
        <f t="shared" si="4"/>
        <v>242.39999999999998</v>
      </c>
      <c r="M17" s="48"/>
      <c r="N17" s="48"/>
      <c r="O17" s="48"/>
      <c r="P17" s="48"/>
      <c r="Q17" s="48"/>
      <c r="R17" s="48"/>
      <c r="S17" s="48"/>
      <c r="T17" s="48"/>
      <c r="U17" s="48"/>
      <c r="V17" s="48"/>
      <c r="W17" s="48"/>
      <c r="X17" s="48"/>
      <c r="Y17" s="48"/>
      <c r="Z17" s="48"/>
      <c r="AA17" s="48"/>
      <c r="AB17" s="48"/>
      <c r="AC17" s="48"/>
      <c r="AD17" s="48"/>
      <c r="AE17" s="48"/>
      <c r="AF17" s="48"/>
    </row>
    <row r="18" spans="1:32" s="140" customFormat="1" ht="66" customHeight="1" x14ac:dyDescent="0.25">
      <c r="A18" s="48" t="s">
        <v>72</v>
      </c>
      <c r="B18" s="135" t="s">
        <v>160</v>
      </c>
      <c r="C18" s="136" t="s">
        <v>115</v>
      </c>
      <c r="D18" s="137">
        <v>324</v>
      </c>
      <c r="E18" s="137">
        <f>D18*1.2</f>
        <v>388.8</v>
      </c>
      <c r="F18" s="138">
        <f>E18</f>
        <v>388.8</v>
      </c>
      <c r="G18" s="138"/>
      <c r="H18" s="137"/>
      <c r="I18" s="138"/>
      <c r="J18" s="134"/>
      <c r="K18" s="134"/>
      <c r="L18" s="134"/>
      <c r="M18" s="134"/>
      <c r="N18" s="139">
        <f>E18</f>
        <v>388.8</v>
      </c>
      <c r="O18" s="139">
        <f>E18</f>
        <v>388.8</v>
      </c>
      <c r="P18" s="134"/>
      <c r="Q18" s="134"/>
      <c r="R18" s="134"/>
      <c r="S18" s="134"/>
      <c r="T18" s="134"/>
      <c r="U18" s="134"/>
      <c r="V18" s="134"/>
      <c r="W18" s="134"/>
      <c r="X18" s="134"/>
      <c r="Y18" s="134"/>
      <c r="Z18" s="134"/>
      <c r="AA18" s="134"/>
      <c r="AB18" s="134"/>
      <c r="AC18" s="134"/>
      <c r="AD18" s="134"/>
      <c r="AE18" s="134"/>
      <c r="AF18" s="134"/>
    </row>
    <row r="19" spans="1:32" s="140" customFormat="1" ht="45" customHeight="1" x14ac:dyDescent="0.25">
      <c r="A19" s="204" t="s">
        <v>72</v>
      </c>
      <c r="B19" s="135" t="s">
        <v>169</v>
      </c>
      <c r="C19" s="136" t="s">
        <v>115</v>
      </c>
      <c r="D19" s="137">
        <v>110</v>
      </c>
      <c r="E19" s="137">
        <f t="shared" ref="E19:E20" si="5">D19*1.2</f>
        <v>132</v>
      </c>
      <c r="F19" s="138">
        <f>E19</f>
        <v>132</v>
      </c>
      <c r="G19" s="138"/>
      <c r="H19" s="137"/>
      <c r="I19" s="138"/>
      <c r="J19" s="134"/>
      <c r="K19" s="134"/>
      <c r="L19" s="134"/>
      <c r="M19" s="134"/>
      <c r="N19" s="137">
        <v>132</v>
      </c>
      <c r="O19" s="138">
        <v>132</v>
      </c>
      <c r="P19" s="134"/>
      <c r="Q19" s="134"/>
      <c r="R19" s="134"/>
      <c r="S19" s="134"/>
      <c r="T19" s="134"/>
      <c r="U19" s="134"/>
      <c r="V19" s="134"/>
      <c r="W19" s="134"/>
      <c r="X19" s="134"/>
      <c r="Y19" s="134"/>
      <c r="Z19" s="134"/>
      <c r="AA19" s="134"/>
      <c r="AB19" s="134"/>
      <c r="AC19" s="134"/>
      <c r="AD19" s="134"/>
      <c r="AE19" s="134"/>
      <c r="AF19" s="134"/>
    </row>
    <row r="20" spans="1:32" s="140" customFormat="1" ht="45" customHeight="1" x14ac:dyDescent="0.25">
      <c r="A20" s="204" t="s">
        <v>72</v>
      </c>
      <c r="B20" s="135" t="s">
        <v>170</v>
      </c>
      <c r="C20" s="136" t="s">
        <v>115</v>
      </c>
      <c r="D20" s="137">
        <v>80</v>
      </c>
      <c r="E20" s="137">
        <f t="shared" si="5"/>
        <v>96</v>
      </c>
      <c r="F20" s="138">
        <f>E20</f>
        <v>96</v>
      </c>
      <c r="G20" s="138"/>
      <c r="H20" s="137"/>
      <c r="I20" s="138"/>
      <c r="J20" s="134"/>
      <c r="K20" s="134"/>
      <c r="L20" s="134"/>
      <c r="M20" s="134"/>
      <c r="N20" s="137">
        <v>96</v>
      </c>
      <c r="O20" s="138">
        <v>96</v>
      </c>
      <c r="P20" s="134"/>
      <c r="Q20" s="134"/>
      <c r="R20" s="134"/>
      <c r="S20" s="134"/>
      <c r="T20" s="134"/>
      <c r="U20" s="134"/>
      <c r="V20" s="134"/>
      <c r="W20" s="134"/>
      <c r="X20" s="134"/>
      <c r="Y20" s="134"/>
      <c r="Z20" s="134"/>
      <c r="AA20" s="134"/>
      <c r="AB20" s="134"/>
      <c r="AC20" s="134"/>
      <c r="AD20" s="134"/>
      <c r="AE20" s="134"/>
      <c r="AF20" s="134"/>
    </row>
    <row r="21" spans="1:32" s="56" customFormat="1" ht="31.5" customHeight="1" x14ac:dyDescent="0.2">
      <c r="A21" s="54">
        <v>2</v>
      </c>
      <c r="B21" s="55" t="s">
        <v>77</v>
      </c>
      <c r="C21" s="54"/>
      <c r="D21" s="54"/>
      <c r="E21" s="55"/>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row>
    <row r="22" spans="1:32" s="50" customFormat="1" ht="18" customHeight="1" x14ac:dyDescent="0.25">
      <c r="A22" s="48" t="s">
        <v>72</v>
      </c>
      <c r="B22" s="49" t="s">
        <v>78</v>
      </c>
      <c r="C22" s="48"/>
      <c r="D22" s="48"/>
      <c r="E22" s="49"/>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row>
    <row r="23" spans="1:32" s="50" customFormat="1" ht="18.75" customHeight="1" x14ac:dyDescent="0.25">
      <c r="A23" s="48" t="s">
        <v>72</v>
      </c>
      <c r="B23" s="49" t="s">
        <v>79</v>
      </c>
      <c r="C23" s="48"/>
      <c r="D23" s="48"/>
      <c r="E23" s="49"/>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row>
    <row r="24" spans="1:32" s="53" customFormat="1" ht="42.75" x14ac:dyDescent="0.2">
      <c r="A24" s="60">
        <v>3</v>
      </c>
      <c r="B24" s="61" t="s">
        <v>80</v>
      </c>
      <c r="C24" s="61"/>
      <c r="D24" s="61"/>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52"/>
    </row>
    <row r="25" spans="1:32" s="53" customFormat="1" ht="28.5" x14ac:dyDescent="0.2">
      <c r="A25" s="60">
        <v>4</v>
      </c>
      <c r="B25" s="61" t="s">
        <v>81</v>
      </c>
      <c r="C25" s="61"/>
      <c r="D25" s="61"/>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52"/>
    </row>
    <row r="26" spans="1:32" s="53" customFormat="1" ht="14.25" x14ac:dyDescent="0.2">
      <c r="A26" s="60">
        <v>5</v>
      </c>
      <c r="B26" s="52" t="s">
        <v>82</v>
      </c>
      <c r="C26" s="52"/>
      <c r="D26" s="52"/>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52"/>
    </row>
    <row r="27" spans="1:32" s="53" customFormat="1" ht="42.75" x14ac:dyDescent="0.2">
      <c r="A27" s="60">
        <v>6</v>
      </c>
      <c r="B27" s="61" t="s">
        <v>83</v>
      </c>
      <c r="C27" s="52"/>
      <c r="D27" s="123">
        <f>SUM(D28:D30)</f>
        <v>20659</v>
      </c>
      <c r="E27" s="123">
        <f t="shared" ref="E27:P27" si="6">SUM(E28:E30)</f>
        <v>15592</v>
      </c>
      <c r="F27" s="123">
        <f>SUM(F28:F30)</f>
        <v>15592</v>
      </c>
      <c r="G27" s="123">
        <f t="shared" si="6"/>
        <v>0</v>
      </c>
      <c r="H27" s="123">
        <f t="shared" si="6"/>
        <v>2741</v>
      </c>
      <c r="I27" s="123">
        <f t="shared" si="6"/>
        <v>2741</v>
      </c>
      <c r="J27" s="123">
        <f t="shared" si="6"/>
        <v>0</v>
      </c>
      <c r="K27" s="123">
        <f>SUM(K28:K30)</f>
        <v>10471</v>
      </c>
      <c r="L27" s="123">
        <f t="shared" si="6"/>
        <v>10471</v>
      </c>
      <c r="M27" s="123">
        <f t="shared" si="6"/>
        <v>0</v>
      </c>
      <c r="N27" s="123">
        <f t="shared" si="6"/>
        <v>2380</v>
      </c>
      <c r="O27" s="123">
        <f t="shared" si="6"/>
        <v>2380</v>
      </c>
      <c r="P27" s="123">
        <f t="shared" si="6"/>
        <v>0</v>
      </c>
      <c r="Q27" s="60"/>
      <c r="R27" s="60"/>
      <c r="S27" s="60"/>
      <c r="T27" s="60"/>
      <c r="U27" s="60"/>
      <c r="V27" s="60"/>
      <c r="W27" s="60"/>
      <c r="X27" s="60"/>
      <c r="Y27" s="60"/>
      <c r="Z27" s="60"/>
      <c r="AA27" s="60"/>
      <c r="AB27" s="60"/>
      <c r="AC27" s="60"/>
      <c r="AD27" s="60"/>
      <c r="AE27" s="60"/>
      <c r="AF27" s="52"/>
    </row>
    <row r="28" spans="1:32" s="117" customFormat="1" ht="60" customHeight="1" x14ac:dyDescent="0.25">
      <c r="A28" s="121" t="s">
        <v>72</v>
      </c>
      <c r="B28" s="116" t="s">
        <v>129</v>
      </c>
      <c r="C28" s="205" t="s">
        <v>130</v>
      </c>
      <c r="D28" s="122">
        <v>5428</v>
      </c>
      <c r="E28" s="122">
        <v>2741</v>
      </c>
      <c r="F28" s="122">
        <v>2741</v>
      </c>
      <c r="G28" s="122"/>
      <c r="H28" s="122">
        <f>E28</f>
        <v>2741</v>
      </c>
      <c r="I28" s="122">
        <f>E28</f>
        <v>2741</v>
      </c>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row>
    <row r="29" spans="1:32" s="147" customFormat="1" ht="51" customHeight="1" x14ac:dyDescent="0.25">
      <c r="A29" s="142" t="s">
        <v>72</v>
      </c>
      <c r="B29" s="143" t="s">
        <v>129</v>
      </c>
      <c r="C29" s="206" t="s">
        <v>130</v>
      </c>
      <c r="D29" s="145">
        <v>10471</v>
      </c>
      <c r="E29" s="146">
        <f>D29</f>
        <v>10471</v>
      </c>
      <c r="F29" s="146">
        <f>E29</f>
        <v>10471</v>
      </c>
      <c r="G29" s="144"/>
      <c r="H29" s="144"/>
      <c r="I29" s="144"/>
      <c r="J29" s="144"/>
      <c r="K29" s="146">
        <f>E29</f>
        <v>10471</v>
      </c>
      <c r="L29" s="146">
        <f>E29</f>
        <v>10471</v>
      </c>
      <c r="M29" s="144"/>
      <c r="N29" s="144"/>
      <c r="O29" s="144"/>
      <c r="P29" s="144"/>
      <c r="Q29" s="144"/>
      <c r="R29" s="144"/>
      <c r="S29" s="144"/>
      <c r="T29" s="144"/>
      <c r="U29" s="144"/>
      <c r="V29" s="144"/>
      <c r="W29" s="144"/>
      <c r="X29" s="144"/>
      <c r="Y29" s="144"/>
      <c r="Z29" s="144"/>
      <c r="AA29" s="144"/>
      <c r="AB29" s="144"/>
      <c r="AC29" s="144"/>
      <c r="AD29" s="144"/>
      <c r="AE29" s="144"/>
      <c r="AF29" s="144"/>
    </row>
    <row r="30" spans="1:32" s="117" customFormat="1" ht="49.5" customHeight="1" x14ac:dyDescent="0.25">
      <c r="A30" s="142" t="s">
        <v>72</v>
      </c>
      <c r="B30" s="143" t="s">
        <v>129</v>
      </c>
      <c r="C30" s="206" t="s">
        <v>130</v>
      </c>
      <c r="D30" s="115">
        <f>2380*2</f>
        <v>4760</v>
      </c>
      <c r="E30" s="122">
        <f>D30*0.5</f>
        <v>2380</v>
      </c>
      <c r="F30" s="122">
        <f>E30</f>
        <v>2380</v>
      </c>
      <c r="G30" s="122"/>
      <c r="H30" s="122"/>
      <c r="I30" s="122"/>
      <c r="J30" s="122"/>
      <c r="K30" s="122"/>
      <c r="L30" s="122"/>
      <c r="M30" s="115"/>
      <c r="N30" s="122">
        <v>2380</v>
      </c>
      <c r="O30" s="122">
        <v>2380</v>
      </c>
      <c r="P30" s="115"/>
      <c r="Q30" s="115"/>
      <c r="R30" s="115"/>
      <c r="S30" s="115"/>
      <c r="T30" s="115"/>
      <c r="U30" s="115"/>
      <c r="V30" s="115"/>
      <c r="W30" s="115"/>
      <c r="X30" s="115"/>
      <c r="Y30" s="115"/>
      <c r="Z30" s="115"/>
      <c r="AA30" s="115"/>
      <c r="AB30" s="115"/>
      <c r="AC30" s="115"/>
      <c r="AD30" s="115"/>
      <c r="AE30" s="115"/>
      <c r="AF30" s="115"/>
    </row>
    <row r="31" spans="1:32" s="53" customFormat="1" ht="28.5" x14ac:dyDescent="0.2">
      <c r="A31" s="60">
        <v>7</v>
      </c>
      <c r="B31" s="61" t="s">
        <v>84</v>
      </c>
      <c r="C31" s="52"/>
      <c r="D31" s="125">
        <f>SUM(D32:D33)</f>
        <v>2</v>
      </c>
      <c r="E31" s="125">
        <f t="shared" ref="E31:P31" si="7">SUM(E32:E33)</f>
        <v>420</v>
      </c>
      <c r="F31" s="125">
        <f t="shared" si="7"/>
        <v>300</v>
      </c>
      <c r="G31" s="125">
        <f t="shared" si="7"/>
        <v>120</v>
      </c>
      <c r="H31" s="125">
        <f t="shared" si="7"/>
        <v>120</v>
      </c>
      <c r="I31" s="125">
        <f t="shared" si="7"/>
        <v>0</v>
      </c>
      <c r="J31" s="125">
        <f t="shared" si="7"/>
        <v>120</v>
      </c>
      <c r="K31" s="125">
        <f t="shared" si="7"/>
        <v>0</v>
      </c>
      <c r="L31" s="125">
        <f t="shared" si="7"/>
        <v>0</v>
      </c>
      <c r="M31" s="125">
        <f t="shared" si="7"/>
        <v>0</v>
      </c>
      <c r="N31" s="125">
        <f t="shared" si="7"/>
        <v>300</v>
      </c>
      <c r="O31" s="125">
        <f t="shared" si="7"/>
        <v>300</v>
      </c>
      <c r="P31" s="125">
        <f t="shared" si="7"/>
        <v>0</v>
      </c>
      <c r="Q31" s="60"/>
      <c r="R31" s="60"/>
      <c r="S31" s="60"/>
      <c r="T31" s="60"/>
      <c r="U31" s="60"/>
      <c r="V31" s="60"/>
      <c r="W31" s="60"/>
      <c r="X31" s="60"/>
      <c r="Y31" s="60"/>
      <c r="Z31" s="60"/>
      <c r="AA31" s="60"/>
      <c r="AB31" s="60"/>
      <c r="AC31" s="60"/>
      <c r="AD31" s="60"/>
      <c r="AE31" s="60"/>
      <c r="AF31" s="52"/>
    </row>
    <row r="32" spans="1:32" s="112" customFormat="1" ht="38.25" customHeight="1" x14ac:dyDescent="0.25">
      <c r="A32" s="111" t="s">
        <v>72</v>
      </c>
      <c r="B32" s="51" t="s">
        <v>131</v>
      </c>
      <c r="C32" s="141" t="s">
        <v>132</v>
      </c>
      <c r="D32" s="111">
        <v>1</v>
      </c>
      <c r="E32" s="111">
        <v>120</v>
      </c>
      <c r="F32" s="111"/>
      <c r="G32" s="111">
        <f>E32</f>
        <v>120</v>
      </c>
      <c r="H32" s="111">
        <f>E32</f>
        <v>120</v>
      </c>
      <c r="I32" s="111"/>
      <c r="J32" s="111">
        <f>E32</f>
        <v>120</v>
      </c>
      <c r="K32" s="111"/>
      <c r="L32" s="111"/>
      <c r="M32" s="111"/>
      <c r="N32" s="111"/>
      <c r="O32" s="111"/>
      <c r="P32" s="111"/>
      <c r="Q32" s="111"/>
      <c r="R32" s="111"/>
      <c r="S32" s="111"/>
      <c r="T32" s="111"/>
      <c r="U32" s="111"/>
      <c r="V32" s="111"/>
      <c r="W32" s="111"/>
      <c r="X32" s="111"/>
      <c r="Y32" s="111"/>
      <c r="Z32" s="111"/>
      <c r="AA32" s="111"/>
      <c r="AB32" s="111"/>
      <c r="AC32" s="111"/>
      <c r="AD32" s="111"/>
      <c r="AE32" s="111"/>
      <c r="AF32" s="111"/>
    </row>
    <row r="33" spans="1:32" s="112" customFormat="1" ht="64.5" customHeight="1" x14ac:dyDescent="0.25">
      <c r="A33" s="111" t="s">
        <v>72</v>
      </c>
      <c r="B33" s="51" t="s">
        <v>171</v>
      </c>
      <c r="C33" s="141" t="s">
        <v>132</v>
      </c>
      <c r="D33" s="111">
        <v>1</v>
      </c>
      <c r="E33" s="124">
        <v>300</v>
      </c>
      <c r="F33" s="124">
        <f>E33</f>
        <v>300</v>
      </c>
      <c r="G33" s="124"/>
      <c r="H33" s="124"/>
      <c r="I33" s="124"/>
      <c r="J33" s="111"/>
      <c r="K33" s="111"/>
      <c r="L33" s="111"/>
      <c r="M33" s="111"/>
      <c r="N33" s="126">
        <f>E33</f>
        <v>300</v>
      </c>
      <c r="O33" s="126">
        <f>E33</f>
        <v>300</v>
      </c>
      <c r="P33" s="111"/>
      <c r="Q33" s="111"/>
      <c r="R33" s="111"/>
      <c r="S33" s="111"/>
      <c r="T33" s="111"/>
      <c r="U33" s="111"/>
      <c r="V33" s="111"/>
      <c r="W33" s="111"/>
      <c r="X33" s="111"/>
      <c r="Y33" s="111"/>
      <c r="Z33" s="111"/>
      <c r="AA33" s="111"/>
      <c r="AB33" s="111"/>
      <c r="AC33" s="111"/>
      <c r="AD33" s="111"/>
      <c r="AE33" s="111"/>
      <c r="AF33" s="111"/>
    </row>
    <row r="34" spans="1:32" s="210" customFormat="1" ht="42.75" x14ac:dyDescent="0.2">
      <c r="A34" s="207">
        <v>8</v>
      </c>
      <c r="B34" s="208" t="s">
        <v>85</v>
      </c>
      <c r="C34" s="209" t="s">
        <v>128</v>
      </c>
      <c r="D34" s="207">
        <v>1</v>
      </c>
      <c r="E34" s="207">
        <v>50</v>
      </c>
      <c r="F34" s="207"/>
      <c r="G34" s="207">
        <f>E34</f>
        <v>50</v>
      </c>
      <c r="H34" s="207"/>
      <c r="I34" s="207"/>
      <c r="J34" s="207"/>
      <c r="K34" s="207">
        <f>E34</f>
        <v>50</v>
      </c>
      <c r="L34" s="207"/>
      <c r="M34" s="207">
        <f>E34</f>
        <v>50</v>
      </c>
      <c r="N34" s="207"/>
      <c r="O34" s="207"/>
      <c r="P34" s="207"/>
      <c r="Q34" s="207"/>
      <c r="R34" s="207"/>
      <c r="S34" s="207"/>
      <c r="T34" s="207"/>
      <c r="U34" s="207"/>
      <c r="V34" s="207"/>
      <c r="W34" s="207"/>
      <c r="X34" s="207"/>
      <c r="Y34" s="207"/>
      <c r="Z34" s="207"/>
      <c r="AA34" s="207"/>
      <c r="AB34" s="207"/>
      <c r="AC34" s="207"/>
      <c r="AD34" s="207"/>
      <c r="AE34" s="207"/>
      <c r="AF34" s="207"/>
    </row>
    <row r="35" spans="1:32" s="114" customFormat="1" ht="57" x14ac:dyDescent="0.2">
      <c r="A35" s="113">
        <v>9</v>
      </c>
      <c r="B35" s="61" t="s">
        <v>86</v>
      </c>
      <c r="C35" s="133" t="s">
        <v>159</v>
      </c>
      <c r="D35" s="113">
        <v>2</v>
      </c>
      <c r="E35" s="113">
        <v>30</v>
      </c>
      <c r="F35" s="113"/>
      <c r="G35" s="113"/>
      <c r="H35" s="113"/>
      <c r="I35" s="113"/>
      <c r="J35" s="113"/>
      <c r="K35" s="113">
        <v>30</v>
      </c>
      <c r="L35" s="113"/>
      <c r="M35" s="113">
        <v>30</v>
      </c>
      <c r="N35" s="113"/>
      <c r="O35" s="113"/>
      <c r="P35" s="113"/>
      <c r="Q35" s="113"/>
      <c r="R35" s="113"/>
      <c r="S35" s="113"/>
      <c r="T35" s="113"/>
      <c r="U35" s="113"/>
      <c r="V35" s="113"/>
      <c r="W35" s="113"/>
      <c r="X35" s="113"/>
      <c r="Y35" s="113"/>
      <c r="Z35" s="113"/>
      <c r="AA35" s="113"/>
      <c r="AB35" s="113"/>
      <c r="AC35" s="113"/>
      <c r="AD35" s="113"/>
      <c r="AE35" s="113"/>
      <c r="AF35" s="113"/>
    </row>
    <row r="36" spans="1:32" s="53" customFormat="1" ht="32.25" customHeight="1" x14ac:dyDescent="0.2">
      <c r="A36" s="60">
        <v>10</v>
      </c>
      <c r="B36" s="61" t="s">
        <v>87</v>
      </c>
      <c r="C36" s="52"/>
      <c r="D36" s="52"/>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52"/>
    </row>
    <row r="37" spans="1:32" s="53" customFormat="1" ht="30.75" customHeight="1" x14ac:dyDescent="0.2">
      <c r="A37" s="60">
        <v>11</v>
      </c>
      <c r="B37" s="61" t="s">
        <v>88</v>
      </c>
      <c r="C37" s="61"/>
      <c r="D37" s="61"/>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52"/>
    </row>
    <row r="38" spans="1:32" s="53" customFormat="1" ht="32.25" customHeight="1" x14ac:dyDescent="0.2">
      <c r="A38" s="60">
        <v>12</v>
      </c>
      <c r="B38" s="61" t="s">
        <v>89</v>
      </c>
      <c r="C38" s="61"/>
      <c r="D38" s="61"/>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52"/>
    </row>
    <row r="39" spans="1:32" s="53" customFormat="1" ht="42.75" x14ac:dyDescent="0.2">
      <c r="A39" s="60">
        <v>13</v>
      </c>
      <c r="B39" s="61" t="s">
        <v>83</v>
      </c>
      <c r="C39" s="61"/>
      <c r="D39" s="61"/>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52"/>
    </row>
    <row r="40" spans="1:32" s="53" customFormat="1" ht="14.25" x14ac:dyDescent="0.2">
      <c r="A40" s="60">
        <v>14</v>
      </c>
      <c r="B40" s="52" t="s">
        <v>90</v>
      </c>
      <c r="C40" s="52"/>
      <c r="D40" s="52"/>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52"/>
    </row>
    <row r="41" spans="1:32" s="53" customFormat="1" ht="57" x14ac:dyDescent="0.2">
      <c r="A41" s="60">
        <v>15</v>
      </c>
      <c r="B41" s="61" t="s">
        <v>91</v>
      </c>
      <c r="C41" s="61"/>
      <c r="D41" s="61">
        <f t="shared" ref="D41:P41" si="8">SUM(D42:D43)</f>
        <v>110</v>
      </c>
      <c r="E41" s="61">
        <f t="shared" si="8"/>
        <v>110</v>
      </c>
      <c r="F41" s="61">
        <f t="shared" si="8"/>
        <v>0</v>
      </c>
      <c r="G41" s="61">
        <f t="shared" si="8"/>
        <v>110</v>
      </c>
      <c r="H41" s="61">
        <f t="shared" si="8"/>
        <v>50</v>
      </c>
      <c r="I41" s="61">
        <f t="shared" si="8"/>
        <v>0</v>
      </c>
      <c r="J41" s="61">
        <f t="shared" si="8"/>
        <v>50</v>
      </c>
      <c r="K41" s="61">
        <f t="shared" si="8"/>
        <v>60</v>
      </c>
      <c r="L41" s="61">
        <f t="shared" si="8"/>
        <v>0</v>
      </c>
      <c r="M41" s="61">
        <f t="shared" si="8"/>
        <v>60</v>
      </c>
      <c r="N41" s="61">
        <f t="shared" si="8"/>
        <v>0</v>
      </c>
      <c r="O41" s="61">
        <f t="shared" si="8"/>
        <v>0</v>
      </c>
      <c r="P41" s="61">
        <f t="shared" si="8"/>
        <v>0</v>
      </c>
      <c r="Q41" s="60"/>
      <c r="R41" s="60"/>
      <c r="S41" s="60"/>
      <c r="T41" s="60"/>
      <c r="U41" s="60"/>
      <c r="V41" s="60"/>
      <c r="W41" s="60"/>
      <c r="X41" s="60"/>
      <c r="Y41" s="60"/>
      <c r="Z41" s="60"/>
      <c r="AA41" s="60"/>
      <c r="AB41" s="60"/>
      <c r="AC41" s="60"/>
      <c r="AD41" s="60"/>
      <c r="AE41" s="60"/>
      <c r="AF41" s="52"/>
    </row>
    <row r="42" spans="1:32" s="112" customFormat="1" ht="36" customHeight="1" x14ac:dyDescent="0.25">
      <c r="A42" s="111" t="s">
        <v>72</v>
      </c>
      <c r="B42" s="51" t="s">
        <v>133</v>
      </c>
      <c r="C42" s="51" t="s">
        <v>124</v>
      </c>
      <c r="D42" s="51">
        <v>50</v>
      </c>
      <c r="E42" s="111">
        <v>50</v>
      </c>
      <c r="F42" s="111"/>
      <c r="G42" s="111">
        <f>E42</f>
        <v>50</v>
      </c>
      <c r="H42" s="111">
        <f>E42</f>
        <v>50</v>
      </c>
      <c r="I42" s="111"/>
      <c r="J42" s="111">
        <f>E42</f>
        <v>50</v>
      </c>
      <c r="K42" s="111"/>
      <c r="L42" s="111"/>
      <c r="M42" s="111"/>
      <c r="N42" s="111"/>
      <c r="O42" s="111"/>
      <c r="P42" s="111"/>
      <c r="Q42" s="111"/>
      <c r="R42" s="111"/>
      <c r="S42" s="111"/>
      <c r="T42" s="111"/>
      <c r="U42" s="111"/>
      <c r="V42" s="111"/>
      <c r="W42" s="111"/>
      <c r="X42" s="111"/>
      <c r="Y42" s="111"/>
      <c r="Z42" s="111"/>
      <c r="AA42" s="111"/>
      <c r="AB42" s="111"/>
      <c r="AC42" s="111"/>
      <c r="AD42" s="111"/>
      <c r="AE42" s="111"/>
      <c r="AF42" s="111"/>
    </row>
    <row r="43" spans="1:32" s="112" customFormat="1" ht="36" customHeight="1" x14ac:dyDescent="0.25">
      <c r="A43" s="111" t="s">
        <v>72</v>
      </c>
      <c r="B43" s="51" t="s">
        <v>133</v>
      </c>
      <c r="C43" s="51" t="s">
        <v>124</v>
      </c>
      <c r="D43" s="51">
        <v>60</v>
      </c>
      <c r="E43" s="111">
        <v>60</v>
      </c>
      <c r="F43" s="111"/>
      <c r="G43" s="111">
        <f>E43</f>
        <v>60</v>
      </c>
      <c r="H43" s="111"/>
      <c r="I43" s="111"/>
      <c r="J43" s="111"/>
      <c r="K43" s="111">
        <f>E43</f>
        <v>60</v>
      </c>
      <c r="L43" s="111"/>
      <c r="M43" s="111">
        <f>E43</f>
        <v>60</v>
      </c>
      <c r="N43" s="111"/>
      <c r="O43" s="111"/>
      <c r="P43" s="111"/>
      <c r="Q43" s="111"/>
      <c r="R43" s="111"/>
      <c r="S43" s="111"/>
      <c r="T43" s="111"/>
      <c r="U43" s="111"/>
      <c r="V43" s="111"/>
      <c r="W43" s="111"/>
      <c r="X43" s="111"/>
      <c r="Y43" s="111"/>
      <c r="Z43" s="111"/>
      <c r="AA43" s="111"/>
      <c r="AB43" s="111"/>
      <c r="AC43" s="111"/>
      <c r="AD43" s="111"/>
      <c r="AE43" s="111"/>
      <c r="AF43" s="111"/>
    </row>
    <row r="44" spans="1:32" s="53" customFormat="1" ht="57" x14ac:dyDescent="0.2">
      <c r="A44" s="60">
        <v>16</v>
      </c>
      <c r="B44" s="61" t="s">
        <v>92</v>
      </c>
      <c r="C44" s="61"/>
      <c r="D44" s="61"/>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52"/>
    </row>
    <row r="45" spans="1:32" s="53" customFormat="1" ht="42.75" x14ac:dyDescent="0.2">
      <c r="A45" s="60">
        <v>17</v>
      </c>
      <c r="B45" s="61" t="s">
        <v>122</v>
      </c>
      <c r="C45" s="61"/>
      <c r="D45" s="61">
        <f>SUM(D46:D48)</f>
        <v>64</v>
      </c>
      <c r="E45" s="61">
        <f>SUM(E46:E48)</f>
        <v>1215</v>
      </c>
      <c r="F45" s="61">
        <f t="shared" ref="F45:P45" si="9">SUM(F46:F48)</f>
        <v>0</v>
      </c>
      <c r="G45" s="61">
        <f t="shared" si="9"/>
        <v>1215</v>
      </c>
      <c r="H45" s="61">
        <f t="shared" si="9"/>
        <v>195</v>
      </c>
      <c r="I45" s="61">
        <f t="shared" si="9"/>
        <v>0</v>
      </c>
      <c r="J45" s="61">
        <f t="shared" si="9"/>
        <v>195</v>
      </c>
      <c r="K45" s="61">
        <f t="shared" si="9"/>
        <v>700</v>
      </c>
      <c r="L45" s="61">
        <f t="shared" si="9"/>
        <v>0</v>
      </c>
      <c r="M45" s="61">
        <f t="shared" si="9"/>
        <v>700</v>
      </c>
      <c r="N45" s="61">
        <f t="shared" si="9"/>
        <v>320</v>
      </c>
      <c r="O45" s="61">
        <f t="shared" si="9"/>
        <v>0</v>
      </c>
      <c r="P45" s="61">
        <f t="shared" si="9"/>
        <v>320</v>
      </c>
      <c r="Q45" s="60"/>
      <c r="R45" s="60"/>
      <c r="S45" s="60"/>
      <c r="T45" s="60"/>
      <c r="U45" s="60"/>
      <c r="V45" s="60"/>
      <c r="W45" s="60"/>
      <c r="X45" s="60"/>
      <c r="Y45" s="60"/>
      <c r="Z45" s="60"/>
      <c r="AA45" s="60"/>
      <c r="AB45" s="60"/>
      <c r="AC45" s="60"/>
      <c r="AD45" s="60"/>
      <c r="AE45" s="60"/>
      <c r="AF45" s="52"/>
    </row>
    <row r="46" spans="1:32" s="112" customFormat="1" ht="36" customHeight="1" x14ac:dyDescent="0.25">
      <c r="A46" s="111" t="s">
        <v>72</v>
      </c>
      <c r="B46" s="51" t="s">
        <v>123</v>
      </c>
      <c r="C46" s="51" t="s">
        <v>124</v>
      </c>
      <c r="D46" s="51">
        <v>13</v>
      </c>
      <c r="E46" s="111">
        <v>195</v>
      </c>
      <c r="F46" s="111"/>
      <c r="G46" s="111">
        <f>E46</f>
        <v>195</v>
      </c>
      <c r="H46" s="111">
        <f>E46</f>
        <v>195</v>
      </c>
      <c r="I46" s="111"/>
      <c r="J46" s="111">
        <f>E46</f>
        <v>195</v>
      </c>
      <c r="K46" s="111"/>
      <c r="L46" s="111"/>
      <c r="M46" s="111"/>
      <c r="N46" s="111"/>
      <c r="O46" s="111"/>
      <c r="P46" s="111"/>
      <c r="Q46" s="111"/>
      <c r="R46" s="111"/>
      <c r="S46" s="111"/>
      <c r="T46" s="111"/>
      <c r="U46" s="111"/>
      <c r="V46" s="111"/>
      <c r="W46" s="111"/>
      <c r="X46" s="111"/>
      <c r="Y46" s="111"/>
      <c r="Z46" s="111"/>
      <c r="AA46" s="111"/>
      <c r="AB46" s="111"/>
      <c r="AC46" s="111"/>
      <c r="AD46" s="111"/>
      <c r="AE46" s="111"/>
      <c r="AF46" s="111"/>
    </row>
    <row r="47" spans="1:32" s="112" customFormat="1" ht="36" customHeight="1" x14ac:dyDescent="0.25">
      <c r="A47" s="111" t="s">
        <v>72</v>
      </c>
      <c r="B47" s="51" t="s">
        <v>123</v>
      </c>
      <c r="C47" s="51" t="s">
        <v>124</v>
      </c>
      <c r="D47" s="51">
        <v>35</v>
      </c>
      <c r="E47" s="111">
        <f>K47</f>
        <v>700</v>
      </c>
      <c r="F47" s="111"/>
      <c r="G47" s="111">
        <f>E47</f>
        <v>700</v>
      </c>
      <c r="H47" s="111"/>
      <c r="I47" s="111"/>
      <c r="J47" s="111"/>
      <c r="K47" s="111">
        <v>700</v>
      </c>
      <c r="L47" s="111"/>
      <c r="M47" s="111">
        <v>700</v>
      </c>
      <c r="N47" s="111"/>
      <c r="O47" s="111"/>
      <c r="P47" s="111"/>
      <c r="Q47" s="111"/>
      <c r="R47" s="111"/>
      <c r="S47" s="111"/>
      <c r="T47" s="111"/>
      <c r="U47" s="111"/>
      <c r="V47" s="111"/>
      <c r="W47" s="111"/>
      <c r="X47" s="111"/>
      <c r="Y47" s="111"/>
      <c r="Z47" s="111"/>
      <c r="AA47" s="111"/>
      <c r="AB47" s="111"/>
      <c r="AC47" s="111"/>
      <c r="AD47" s="111"/>
      <c r="AE47" s="111"/>
      <c r="AF47" s="111"/>
    </row>
    <row r="48" spans="1:32" s="120" customFormat="1" ht="36" customHeight="1" x14ac:dyDescent="0.25">
      <c r="A48" s="118" t="s">
        <v>72</v>
      </c>
      <c r="B48" s="119" t="s">
        <v>123</v>
      </c>
      <c r="C48" s="119" t="s">
        <v>124</v>
      </c>
      <c r="D48" s="119">
        <v>16</v>
      </c>
      <c r="E48" s="118">
        <v>320</v>
      </c>
      <c r="F48" s="118"/>
      <c r="G48" s="118">
        <v>320</v>
      </c>
      <c r="H48" s="118"/>
      <c r="I48" s="118"/>
      <c r="J48" s="118"/>
      <c r="K48" s="118"/>
      <c r="L48" s="118"/>
      <c r="M48" s="118"/>
      <c r="N48" s="118">
        <f t="shared" ref="N48" si="10">E48</f>
        <v>320</v>
      </c>
      <c r="O48" s="118"/>
      <c r="P48" s="118">
        <f t="shared" ref="P48" si="11">E48</f>
        <v>320</v>
      </c>
      <c r="Q48" s="118"/>
      <c r="R48" s="118"/>
      <c r="S48" s="118"/>
      <c r="T48" s="118"/>
      <c r="U48" s="118"/>
      <c r="V48" s="118"/>
      <c r="W48" s="118"/>
      <c r="X48" s="118"/>
      <c r="Y48" s="118"/>
      <c r="Z48" s="118"/>
      <c r="AA48" s="118"/>
      <c r="AB48" s="118"/>
      <c r="AC48" s="118"/>
      <c r="AD48" s="118"/>
      <c r="AE48" s="118"/>
      <c r="AF48" s="118"/>
    </row>
    <row r="49" spans="1:32" s="53" customFormat="1" ht="28.5" x14ac:dyDescent="0.2">
      <c r="A49" s="60">
        <v>18</v>
      </c>
      <c r="B49" s="61" t="s">
        <v>93</v>
      </c>
      <c r="C49" s="61"/>
      <c r="D49" s="61"/>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52"/>
    </row>
    <row r="50" spans="1:32" s="114" customFormat="1" ht="32.25" customHeight="1" x14ac:dyDescent="0.2">
      <c r="A50" s="113">
        <v>19</v>
      </c>
      <c r="B50" s="61" t="s">
        <v>94</v>
      </c>
      <c r="C50" s="61" t="s">
        <v>102</v>
      </c>
      <c r="D50" s="61">
        <f>SUM(D51:D53)</f>
        <v>3</v>
      </c>
      <c r="E50" s="61">
        <f t="shared" ref="E50:P50" si="12">SUM(E51:E53)</f>
        <v>150</v>
      </c>
      <c r="F50" s="61">
        <f t="shared" si="12"/>
        <v>0</v>
      </c>
      <c r="G50" s="61">
        <f t="shared" si="12"/>
        <v>0</v>
      </c>
      <c r="H50" s="61">
        <f t="shared" si="12"/>
        <v>50</v>
      </c>
      <c r="I50" s="61">
        <f t="shared" si="12"/>
        <v>0</v>
      </c>
      <c r="J50" s="61">
        <f t="shared" si="12"/>
        <v>50</v>
      </c>
      <c r="K50" s="61">
        <f t="shared" si="12"/>
        <v>70</v>
      </c>
      <c r="L50" s="61">
        <f t="shared" si="12"/>
        <v>0</v>
      </c>
      <c r="M50" s="61">
        <f t="shared" si="12"/>
        <v>70</v>
      </c>
      <c r="N50" s="61">
        <f t="shared" si="12"/>
        <v>30</v>
      </c>
      <c r="O50" s="61">
        <f t="shared" si="12"/>
        <v>0</v>
      </c>
      <c r="P50" s="61">
        <f t="shared" si="12"/>
        <v>30</v>
      </c>
      <c r="Q50" s="113"/>
      <c r="R50" s="113"/>
      <c r="S50" s="113"/>
      <c r="T50" s="113"/>
      <c r="U50" s="113"/>
      <c r="V50" s="113"/>
      <c r="W50" s="113"/>
      <c r="X50" s="113"/>
      <c r="Y50" s="113"/>
      <c r="Z50" s="113"/>
      <c r="AA50" s="113"/>
      <c r="AB50" s="113"/>
      <c r="AC50" s="113"/>
      <c r="AD50" s="113"/>
      <c r="AE50" s="113"/>
      <c r="AF50" s="113"/>
    </row>
    <row r="51" spans="1:32" s="117" customFormat="1" ht="25.5" customHeight="1" x14ac:dyDescent="0.25">
      <c r="A51" s="115"/>
      <c r="B51" s="116" t="s">
        <v>125</v>
      </c>
      <c r="C51" s="116" t="s">
        <v>102</v>
      </c>
      <c r="D51" s="116">
        <v>1</v>
      </c>
      <c r="E51" s="115">
        <f>H51</f>
        <v>50</v>
      </c>
      <c r="F51" s="115"/>
      <c r="G51" s="115"/>
      <c r="H51" s="115">
        <v>50</v>
      </c>
      <c r="I51" s="115"/>
      <c r="J51" s="115">
        <v>50</v>
      </c>
      <c r="K51" s="115"/>
      <c r="L51" s="115"/>
      <c r="M51" s="115"/>
      <c r="N51" s="115"/>
      <c r="O51" s="115"/>
      <c r="P51" s="115"/>
      <c r="Q51" s="115"/>
      <c r="R51" s="115"/>
      <c r="S51" s="115"/>
      <c r="T51" s="115"/>
      <c r="U51" s="115"/>
      <c r="V51" s="115"/>
      <c r="W51" s="115"/>
      <c r="X51" s="115"/>
      <c r="Y51" s="115"/>
      <c r="Z51" s="115"/>
      <c r="AA51" s="115"/>
      <c r="AB51" s="115"/>
      <c r="AC51" s="115"/>
      <c r="AD51" s="115"/>
      <c r="AE51" s="115"/>
      <c r="AF51" s="115"/>
    </row>
    <row r="52" spans="1:32" s="117" customFormat="1" ht="25.5" customHeight="1" x14ac:dyDescent="0.25">
      <c r="A52" s="115"/>
      <c r="B52" s="116" t="s">
        <v>125</v>
      </c>
      <c r="C52" s="116" t="s">
        <v>102</v>
      </c>
      <c r="D52" s="116">
        <v>1</v>
      </c>
      <c r="E52" s="115">
        <f>K52</f>
        <v>70</v>
      </c>
      <c r="F52" s="115"/>
      <c r="G52" s="115"/>
      <c r="H52" s="115"/>
      <c r="I52" s="115"/>
      <c r="J52" s="115"/>
      <c r="K52" s="115">
        <f>M52</f>
        <v>70</v>
      </c>
      <c r="L52" s="115"/>
      <c r="M52" s="115">
        <v>70</v>
      </c>
      <c r="N52" s="115"/>
      <c r="O52" s="115"/>
      <c r="P52" s="115"/>
      <c r="Q52" s="115"/>
      <c r="R52" s="115"/>
      <c r="S52" s="115"/>
      <c r="T52" s="115"/>
      <c r="U52" s="115"/>
      <c r="V52" s="115"/>
      <c r="W52" s="115"/>
      <c r="X52" s="115"/>
      <c r="Y52" s="115"/>
      <c r="Z52" s="115"/>
      <c r="AA52" s="115"/>
      <c r="AB52" s="115"/>
      <c r="AC52" s="115"/>
      <c r="AD52" s="115"/>
      <c r="AE52" s="115"/>
      <c r="AF52" s="115"/>
    </row>
    <row r="53" spans="1:32" s="117" customFormat="1" ht="25.5" customHeight="1" x14ac:dyDescent="0.25">
      <c r="A53" s="115"/>
      <c r="B53" s="116" t="s">
        <v>125</v>
      </c>
      <c r="C53" s="116" t="s">
        <v>102</v>
      </c>
      <c r="D53" s="116">
        <v>1</v>
      </c>
      <c r="E53" s="115">
        <f>N53</f>
        <v>30</v>
      </c>
      <c r="F53" s="115"/>
      <c r="G53" s="115"/>
      <c r="H53" s="115"/>
      <c r="I53" s="115"/>
      <c r="J53" s="115"/>
      <c r="K53" s="115"/>
      <c r="L53" s="115"/>
      <c r="M53" s="115"/>
      <c r="N53" s="115">
        <f>P53</f>
        <v>30</v>
      </c>
      <c r="O53" s="115"/>
      <c r="P53" s="115">
        <v>30</v>
      </c>
      <c r="Q53" s="115"/>
      <c r="R53" s="115"/>
      <c r="S53" s="115"/>
      <c r="T53" s="115"/>
      <c r="U53" s="115"/>
      <c r="V53" s="115"/>
      <c r="W53" s="115"/>
      <c r="X53" s="115"/>
      <c r="Y53" s="115"/>
      <c r="Z53" s="115"/>
      <c r="AA53" s="115"/>
      <c r="AB53" s="115"/>
      <c r="AC53" s="115"/>
      <c r="AD53" s="115"/>
      <c r="AE53" s="115"/>
      <c r="AF53" s="115"/>
    </row>
    <row r="54" spans="1:32" s="114" customFormat="1" ht="30" customHeight="1" x14ac:dyDescent="0.2">
      <c r="A54" s="113">
        <v>20</v>
      </c>
      <c r="B54" s="113" t="s">
        <v>95</v>
      </c>
      <c r="C54" s="113" t="s">
        <v>102</v>
      </c>
      <c r="D54" s="113">
        <f>SUM(D55:D57)</f>
        <v>3</v>
      </c>
      <c r="E54" s="113">
        <f t="shared" ref="E54:P54" si="13">SUM(E55:E57)</f>
        <v>80</v>
      </c>
      <c r="F54" s="113">
        <f t="shared" si="13"/>
        <v>0</v>
      </c>
      <c r="G54" s="113">
        <f t="shared" si="13"/>
        <v>80</v>
      </c>
      <c r="H54" s="113">
        <f t="shared" si="13"/>
        <v>30</v>
      </c>
      <c r="I54" s="113">
        <f t="shared" si="13"/>
        <v>0</v>
      </c>
      <c r="J54" s="113">
        <f t="shared" si="13"/>
        <v>30</v>
      </c>
      <c r="K54" s="113">
        <f t="shared" si="13"/>
        <v>40</v>
      </c>
      <c r="L54" s="113">
        <f t="shared" si="13"/>
        <v>0</v>
      </c>
      <c r="M54" s="113">
        <f t="shared" si="13"/>
        <v>40</v>
      </c>
      <c r="N54" s="113">
        <f t="shared" si="13"/>
        <v>10</v>
      </c>
      <c r="O54" s="113">
        <f t="shared" si="13"/>
        <v>0</v>
      </c>
      <c r="P54" s="113">
        <f t="shared" si="13"/>
        <v>10</v>
      </c>
      <c r="Q54" s="113"/>
      <c r="R54" s="113"/>
      <c r="S54" s="113"/>
      <c r="T54" s="113"/>
      <c r="U54" s="113"/>
      <c r="V54" s="113"/>
      <c r="W54" s="113"/>
      <c r="X54" s="113"/>
      <c r="Y54" s="113"/>
      <c r="Z54" s="113"/>
      <c r="AA54" s="113"/>
      <c r="AB54" s="113"/>
      <c r="AC54" s="113"/>
      <c r="AD54" s="113"/>
      <c r="AE54" s="113"/>
      <c r="AF54" s="113"/>
    </row>
    <row r="55" spans="1:32" s="112" customFormat="1" ht="36" customHeight="1" x14ac:dyDescent="0.25">
      <c r="A55" s="111" t="s">
        <v>72</v>
      </c>
      <c r="B55" s="51" t="s">
        <v>126</v>
      </c>
      <c r="C55" s="51" t="s">
        <v>102</v>
      </c>
      <c r="D55" s="51">
        <v>1</v>
      </c>
      <c r="E55" s="111">
        <v>30</v>
      </c>
      <c r="F55" s="111"/>
      <c r="G55" s="111">
        <f>E55</f>
        <v>30</v>
      </c>
      <c r="H55" s="111">
        <f>E55</f>
        <v>30</v>
      </c>
      <c r="I55" s="111"/>
      <c r="J55" s="111">
        <f>E55</f>
        <v>30</v>
      </c>
      <c r="K55" s="111"/>
      <c r="L55" s="111"/>
      <c r="M55" s="111"/>
      <c r="N55" s="111"/>
      <c r="O55" s="111"/>
      <c r="P55" s="111"/>
      <c r="Q55" s="111"/>
      <c r="R55" s="111"/>
      <c r="S55" s="111"/>
      <c r="T55" s="111"/>
      <c r="U55" s="111"/>
      <c r="V55" s="111"/>
      <c r="W55" s="111"/>
      <c r="X55" s="111"/>
      <c r="Y55" s="111"/>
      <c r="Z55" s="111"/>
      <c r="AA55" s="111"/>
      <c r="AB55" s="111"/>
      <c r="AC55" s="111"/>
      <c r="AD55" s="111"/>
      <c r="AE55" s="111"/>
      <c r="AF55" s="111"/>
    </row>
    <row r="56" spans="1:32" s="112" customFormat="1" ht="36" customHeight="1" x14ac:dyDescent="0.25">
      <c r="A56" s="111" t="s">
        <v>72</v>
      </c>
      <c r="B56" s="51" t="s">
        <v>126</v>
      </c>
      <c r="C56" s="51" t="s">
        <v>102</v>
      </c>
      <c r="D56" s="51">
        <v>1</v>
      </c>
      <c r="E56" s="111">
        <v>40</v>
      </c>
      <c r="F56" s="111"/>
      <c r="G56" s="111">
        <f>E56</f>
        <v>40</v>
      </c>
      <c r="H56" s="111"/>
      <c r="I56" s="111"/>
      <c r="J56" s="111"/>
      <c r="K56" s="111">
        <f>E56</f>
        <v>40</v>
      </c>
      <c r="L56" s="111"/>
      <c r="M56" s="111">
        <f>E56</f>
        <v>40</v>
      </c>
      <c r="N56" s="111"/>
      <c r="O56" s="111"/>
      <c r="P56" s="111"/>
      <c r="Q56" s="111"/>
      <c r="R56" s="111"/>
      <c r="S56" s="111"/>
      <c r="T56" s="111"/>
      <c r="U56" s="111"/>
      <c r="V56" s="111"/>
      <c r="W56" s="111"/>
      <c r="X56" s="111"/>
      <c r="Y56" s="111"/>
      <c r="Z56" s="111"/>
      <c r="AA56" s="111"/>
      <c r="AB56" s="111"/>
      <c r="AC56" s="111"/>
      <c r="AD56" s="111"/>
      <c r="AE56" s="111"/>
      <c r="AF56" s="111"/>
    </row>
    <row r="57" spans="1:32" s="120" customFormat="1" ht="36" customHeight="1" x14ac:dyDescent="0.25">
      <c r="A57" s="118" t="s">
        <v>72</v>
      </c>
      <c r="B57" s="119" t="s">
        <v>126</v>
      </c>
      <c r="C57" s="119" t="s">
        <v>102</v>
      </c>
      <c r="D57" s="119">
        <v>1</v>
      </c>
      <c r="E57" s="118">
        <v>10</v>
      </c>
      <c r="F57" s="118"/>
      <c r="G57" s="118">
        <f>E57</f>
        <v>10</v>
      </c>
      <c r="H57" s="118"/>
      <c r="I57" s="118"/>
      <c r="J57" s="118"/>
      <c r="K57" s="118"/>
      <c r="L57" s="118"/>
      <c r="M57" s="118"/>
      <c r="N57" s="118">
        <f t="shared" ref="N57" si="14">E57</f>
        <v>10</v>
      </c>
      <c r="O57" s="118"/>
      <c r="P57" s="118">
        <f t="shared" ref="P57" si="15">E57</f>
        <v>10</v>
      </c>
      <c r="Q57" s="118"/>
      <c r="R57" s="118"/>
      <c r="S57" s="118"/>
      <c r="T57" s="118"/>
      <c r="U57" s="118"/>
      <c r="V57" s="118"/>
      <c r="W57" s="118"/>
      <c r="X57" s="118"/>
      <c r="Y57" s="118"/>
      <c r="Z57" s="118"/>
      <c r="AA57" s="118"/>
      <c r="AB57" s="118"/>
      <c r="AC57" s="118"/>
      <c r="AD57" s="118"/>
      <c r="AE57" s="118"/>
      <c r="AF57" s="118"/>
    </row>
    <row r="58" spans="1:32" s="114" customFormat="1" ht="33" customHeight="1" x14ac:dyDescent="0.2">
      <c r="A58" s="113">
        <v>21</v>
      </c>
      <c r="B58" s="61" t="s">
        <v>96</v>
      </c>
      <c r="C58" s="61" t="s">
        <v>124</v>
      </c>
      <c r="D58" s="61">
        <f>SUM(D59:D61)</f>
        <v>37</v>
      </c>
      <c r="E58" s="61">
        <f t="shared" ref="E58:P58" si="16">SUM(E59:E61)</f>
        <v>740</v>
      </c>
      <c r="F58" s="61">
        <f t="shared" si="16"/>
        <v>0</v>
      </c>
      <c r="G58" s="61">
        <f t="shared" si="16"/>
        <v>740</v>
      </c>
      <c r="H58" s="61">
        <f t="shared" si="16"/>
        <v>20</v>
      </c>
      <c r="I58" s="61">
        <f t="shared" si="16"/>
        <v>0</v>
      </c>
      <c r="J58" s="61">
        <f t="shared" si="16"/>
        <v>20</v>
      </c>
      <c r="K58" s="61">
        <f t="shared" si="16"/>
        <v>600</v>
      </c>
      <c r="L58" s="61">
        <f t="shared" si="16"/>
        <v>0</v>
      </c>
      <c r="M58" s="61">
        <f t="shared" si="16"/>
        <v>600</v>
      </c>
      <c r="N58" s="61">
        <f t="shared" si="16"/>
        <v>120</v>
      </c>
      <c r="O58" s="61">
        <f t="shared" si="16"/>
        <v>0</v>
      </c>
      <c r="P58" s="61">
        <f t="shared" si="16"/>
        <v>120</v>
      </c>
      <c r="Q58" s="113"/>
      <c r="R58" s="113"/>
      <c r="S58" s="113"/>
      <c r="T58" s="113"/>
      <c r="U58" s="113"/>
      <c r="V58" s="113"/>
      <c r="W58" s="113"/>
      <c r="X58" s="113"/>
      <c r="Y58" s="113"/>
      <c r="Z58" s="113"/>
      <c r="AA58" s="113"/>
      <c r="AB58" s="113"/>
      <c r="AC58" s="113"/>
      <c r="AD58" s="113"/>
      <c r="AE58" s="113"/>
      <c r="AF58" s="113"/>
    </row>
    <row r="59" spans="1:32" s="112" customFormat="1" ht="36" customHeight="1" x14ac:dyDescent="0.25">
      <c r="A59" s="111" t="s">
        <v>72</v>
      </c>
      <c r="B59" s="51" t="s">
        <v>127</v>
      </c>
      <c r="C59" s="51" t="s">
        <v>124</v>
      </c>
      <c r="D59" s="51">
        <v>1</v>
      </c>
      <c r="E59" s="111">
        <v>20</v>
      </c>
      <c r="F59" s="111"/>
      <c r="G59" s="111">
        <f>E59</f>
        <v>20</v>
      </c>
      <c r="H59" s="111">
        <f>E59</f>
        <v>20</v>
      </c>
      <c r="I59" s="111"/>
      <c r="J59" s="111">
        <f>E59</f>
        <v>20</v>
      </c>
      <c r="K59" s="111"/>
      <c r="L59" s="111"/>
      <c r="M59" s="111"/>
      <c r="N59" s="111"/>
      <c r="O59" s="111"/>
      <c r="P59" s="111"/>
      <c r="Q59" s="111"/>
      <c r="R59" s="111"/>
      <c r="S59" s="111"/>
      <c r="T59" s="111"/>
      <c r="U59" s="111"/>
      <c r="V59" s="111"/>
      <c r="W59" s="111"/>
      <c r="X59" s="111"/>
      <c r="Y59" s="111"/>
      <c r="Z59" s="111"/>
      <c r="AA59" s="111"/>
      <c r="AB59" s="111"/>
      <c r="AC59" s="111"/>
      <c r="AD59" s="111"/>
      <c r="AE59" s="111"/>
      <c r="AF59" s="111"/>
    </row>
    <row r="60" spans="1:32" s="112" customFormat="1" ht="36" customHeight="1" x14ac:dyDescent="0.25">
      <c r="A60" s="111" t="s">
        <v>72</v>
      </c>
      <c r="B60" s="51" t="s">
        <v>127</v>
      </c>
      <c r="C60" s="51" t="s">
        <v>124</v>
      </c>
      <c r="D60" s="51">
        <v>30</v>
      </c>
      <c r="E60" s="111">
        <v>600</v>
      </c>
      <c r="F60" s="111"/>
      <c r="G60" s="111">
        <f>E60</f>
        <v>600</v>
      </c>
      <c r="H60" s="111"/>
      <c r="I60" s="111"/>
      <c r="J60" s="111"/>
      <c r="K60" s="111">
        <f>E60</f>
        <v>600</v>
      </c>
      <c r="L60" s="111"/>
      <c r="M60" s="111">
        <f>E60</f>
        <v>600</v>
      </c>
      <c r="N60" s="111"/>
      <c r="O60" s="111"/>
      <c r="P60" s="111"/>
      <c r="Q60" s="111"/>
      <c r="R60" s="111"/>
      <c r="S60" s="111"/>
      <c r="T60" s="111"/>
      <c r="U60" s="111"/>
      <c r="V60" s="111"/>
      <c r="W60" s="111"/>
      <c r="X60" s="111"/>
      <c r="Y60" s="111"/>
      <c r="Z60" s="111"/>
      <c r="AA60" s="111"/>
      <c r="AB60" s="111"/>
      <c r="AC60" s="111"/>
      <c r="AD60" s="111"/>
      <c r="AE60" s="111"/>
      <c r="AF60" s="111"/>
    </row>
    <row r="61" spans="1:32" s="120" customFormat="1" ht="36" customHeight="1" x14ac:dyDescent="0.25">
      <c r="A61" s="118" t="s">
        <v>72</v>
      </c>
      <c r="B61" s="51" t="s">
        <v>127</v>
      </c>
      <c r="C61" s="119" t="s">
        <v>124</v>
      </c>
      <c r="D61" s="119">
        <v>6</v>
      </c>
      <c r="E61" s="118">
        <v>120</v>
      </c>
      <c r="F61" s="118"/>
      <c r="G61" s="118">
        <f>E61</f>
        <v>120</v>
      </c>
      <c r="H61" s="118"/>
      <c r="I61" s="118"/>
      <c r="J61" s="118"/>
      <c r="K61" s="118"/>
      <c r="L61" s="118"/>
      <c r="M61" s="118"/>
      <c r="N61" s="118">
        <f t="shared" ref="N61" si="17">E61</f>
        <v>120</v>
      </c>
      <c r="O61" s="118"/>
      <c r="P61" s="118">
        <f t="shared" ref="P61" si="18">E61</f>
        <v>120</v>
      </c>
      <c r="Q61" s="118"/>
      <c r="R61" s="118"/>
      <c r="S61" s="118"/>
      <c r="T61" s="118"/>
      <c r="U61" s="118"/>
      <c r="V61" s="118"/>
      <c r="W61" s="118"/>
      <c r="X61" s="118"/>
      <c r="Y61" s="118"/>
      <c r="Z61" s="118"/>
      <c r="AA61" s="118"/>
      <c r="AB61" s="118"/>
      <c r="AC61" s="118"/>
      <c r="AD61" s="118"/>
      <c r="AE61" s="118"/>
      <c r="AF61" s="118"/>
    </row>
    <row r="62" spans="1:32" s="114" customFormat="1" ht="28.5" x14ac:dyDescent="0.2">
      <c r="A62" s="113">
        <v>22</v>
      </c>
      <c r="B62" s="61" t="s">
        <v>97</v>
      </c>
      <c r="C62" s="61" t="s">
        <v>124</v>
      </c>
      <c r="D62" s="61">
        <v>35</v>
      </c>
      <c r="E62" s="113">
        <v>175</v>
      </c>
      <c r="F62" s="113"/>
      <c r="G62" s="113">
        <v>175</v>
      </c>
      <c r="H62" s="113"/>
      <c r="I62" s="113"/>
      <c r="J62" s="113"/>
      <c r="K62" s="113">
        <v>175</v>
      </c>
      <c r="L62" s="113"/>
      <c r="M62" s="113">
        <v>175</v>
      </c>
      <c r="N62" s="113"/>
      <c r="O62" s="113"/>
      <c r="P62" s="113"/>
      <c r="Q62" s="113"/>
      <c r="R62" s="113"/>
      <c r="S62" s="113"/>
      <c r="T62" s="113"/>
      <c r="U62" s="113"/>
      <c r="V62" s="113"/>
      <c r="W62" s="113"/>
      <c r="X62" s="113"/>
      <c r="Y62" s="113"/>
      <c r="Z62" s="113"/>
      <c r="AA62" s="113"/>
      <c r="AB62" s="113"/>
      <c r="AC62" s="113"/>
      <c r="AD62" s="113"/>
      <c r="AE62" s="113"/>
      <c r="AF62" s="113"/>
    </row>
    <row r="63" spans="1:32" s="114" customFormat="1" ht="42.75" x14ac:dyDescent="0.2">
      <c r="A63" s="113">
        <v>23</v>
      </c>
      <c r="B63" s="61" t="s">
        <v>98</v>
      </c>
      <c r="C63" s="61"/>
      <c r="D63" s="61"/>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row>
    <row r="64" spans="1:32" s="114" customFormat="1" ht="28.5" x14ac:dyDescent="0.2">
      <c r="A64" s="113">
        <v>24</v>
      </c>
      <c r="B64" s="61" t="s">
        <v>99</v>
      </c>
      <c r="C64" s="61"/>
      <c r="D64" s="61"/>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row>
    <row r="65" spans="1:32" s="53" customFormat="1" ht="18" customHeight="1" x14ac:dyDescent="0.2">
      <c r="A65" s="52"/>
      <c r="B65" s="52" t="s">
        <v>71</v>
      </c>
      <c r="C65" s="52"/>
      <c r="D65" s="123">
        <f t="shared" ref="D65:P65" si="19">D62+D58+D54+D50+D45+D31+D34+D27+D7+D41</f>
        <v>23694</v>
      </c>
      <c r="E65" s="123">
        <f t="shared" si="19"/>
        <v>21868</v>
      </c>
      <c r="F65" s="123">
        <f t="shared" si="19"/>
        <v>19228</v>
      </c>
      <c r="G65" s="123">
        <f t="shared" si="19"/>
        <v>2490</v>
      </c>
      <c r="H65" s="123">
        <f t="shared" si="19"/>
        <v>3822.8</v>
      </c>
      <c r="I65" s="123">
        <f t="shared" si="19"/>
        <v>3357.8</v>
      </c>
      <c r="J65" s="123">
        <f t="shared" si="19"/>
        <v>465</v>
      </c>
      <c r="K65" s="123">
        <f t="shared" si="19"/>
        <v>14268.4</v>
      </c>
      <c r="L65" s="123">
        <f t="shared" si="19"/>
        <v>12573.4</v>
      </c>
      <c r="M65" s="123">
        <f t="shared" si="19"/>
        <v>1695</v>
      </c>
      <c r="N65" s="123">
        <f t="shared" si="19"/>
        <v>3776.8</v>
      </c>
      <c r="O65" s="123">
        <f t="shared" si="19"/>
        <v>3296.8</v>
      </c>
      <c r="P65" s="123">
        <f t="shared" si="19"/>
        <v>480</v>
      </c>
      <c r="Q65" s="52"/>
      <c r="R65" s="52"/>
      <c r="S65" s="52"/>
      <c r="T65" s="52"/>
      <c r="U65" s="52"/>
      <c r="V65" s="52"/>
      <c r="W65" s="52"/>
      <c r="X65" s="52"/>
      <c r="Y65" s="52"/>
      <c r="Z65" s="52"/>
      <c r="AA65" s="52"/>
      <c r="AB65" s="52"/>
      <c r="AC65" s="52"/>
      <c r="AD65" s="52"/>
      <c r="AE65" s="52"/>
      <c r="AF65" s="52"/>
    </row>
    <row r="67" spans="1:32" x14ac:dyDescent="0.25">
      <c r="E67" s="213"/>
    </row>
  </sheetData>
  <mergeCells count="18">
    <mergeCell ref="AF5:AF6"/>
    <mergeCell ref="N5:P5"/>
    <mergeCell ref="Q5:S5"/>
    <mergeCell ref="T5:V5"/>
    <mergeCell ref="W5:Y5"/>
    <mergeCell ref="Z5:AB5"/>
    <mergeCell ref="AC5:AE5"/>
    <mergeCell ref="A2:AE2"/>
    <mergeCell ref="A3:AE3"/>
    <mergeCell ref="A5:A6"/>
    <mergeCell ref="B5:B6"/>
    <mergeCell ref="C5:C6"/>
    <mergeCell ref="D5:D6"/>
    <mergeCell ref="E5:E6"/>
    <mergeCell ref="F5:G5"/>
    <mergeCell ref="H5:J5"/>
    <mergeCell ref="K5:M5"/>
    <mergeCell ref="AC4:AE4"/>
  </mergeCells>
  <pageMargins left="0.05" right="0.05" top="0.25" bottom="0.25" header="0.3" footer="0.05"/>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Biểu 01,Tổng hợp thực trạng </vt:lpstr>
      <vt:lpstr>Biểu 02, THỰC TRẠNG THÔN ĐIỂM </vt:lpstr>
      <vt:lpstr>PL02,TH nhu cầu thành phố</vt:lpstr>
      <vt:lpstr>TH nhu cầu chung (PL 03) </vt:lpstr>
      <vt:lpstr>Sheet4</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21AK22</cp:lastModifiedBy>
  <cp:lastPrinted>2022-06-23T00:37:37Z</cp:lastPrinted>
  <dcterms:created xsi:type="dcterms:W3CDTF">2021-06-30T00:44:15Z</dcterms:created>
  <dcterms:modified xsi:type="dcterms:W3CDTF">2022-06-24T01:44:14Z</dcterms:modified>
</cp:coreProperties>
</file>